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ina\Downloads\"/>
    </mc:Choice>
  </mc:AlternateContent>
  <xr:revisionPtr revIDLastSave="0" documentId="13_ncr:1_{D40720DD-5E07-4B75-A89C-41CBD30445BC}" xr6:coauthVersionLast="47" xr6:coauthVersionMax="47" xr10:uidLastSave="{00000000-0000-0000-0000-000000000000}"/>
  <bookViews>
    <workbookView xWindow="-108" yWindow="-108" windowWidth="23256" windowHeight="12456" activeTab="2" xr2:uid="{8A682585-B737-4DDB-BB44-1B3FC5379DFC}"/>
  </bookViews>
  <sheets>
    <sheet name="KK" sheetId="1" r:id="rId1"/>
    <sheet name="KK kennel" sheetId="5" r:id="rId2"/>
    <sheet name="PJK" sheetId="2" r:id="rId3"/>
    <sheet name="PJK kennel" sheetId="6" r:id="rId4"/>
    <sheet name="IGP" sheetId="3" r:id="rId5"/>
    <sheet name="IGP kennel" sheetId="7" r:id="rId6"/>
    <sheet name="Jälg" sheetId="4" r:id="rId7"/>
    <sheet name="Jälje Kennel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5" l="1"/>
  <c r="D6" i="8"/>
  <c r="K10" i="4"/>
  <c r="D10" i="4" s="1"/>
  <c r="J8" i="4"/>
  <c r="K8" i="4" s="1"/>
  <c r="D8" i="4" s="1"/>
  <c r="J7" i="4"/>
  <c r="K7" i="4" s="1"/>
  <c r="D7" i="4" s="1"/>
  <c r="BA7" i="1"/>
  <c r="AU6" i="1"/>
  <c r="AU8" i="1"/>
  <c r="AU10" i="1"/>
  <c r="AT7" i="1"/>
  <c r="AU7" i="1" s="1"/>
  <c r="AO7" i="1"/>
  <c r="AI9" i="1"/>
  <c r="AI12" i="1"/>
  <c r="AI7" i="1"/>
  <c r="AI16" i="1"/>
  <c r="AI6" i="1"/>
  <c r="Q11" i="1"/>
  <c r="Q6" i="1"/>
  <c r="K9" i="1"/>
  <c r="K10" i="1"/>
  <c r="K14" i="1"/>
  <c r="E14" i="1" s="1"/>
  <c r="K11" i="1"/>
  <c r="E11" i="1" s="1"/>
  <c r="K12" i="1"/>
  <c r="K15" i="1"/>
  <c r="E15" i="1" s="1"/>
  <c r="J13" i="1"/>
  <c r="K13" i="1" s="1"/>
  <c r="J8" i="1"/>
  <c r="K8" i="1" s="1"/>
  <c r="E8" i="1" s="1"/>
  <c r="J6" i="1"/>
  <c r="K11" i="4"/>
  <c r="D11" i="4" s="1"/>
  <c r="S6" i="4"/>
  <c r="T6" i="4" s="1"/>
  <c r="L9" i="2"/>
  <c r="L8" i="2"/>
  <c r="M8" i="2" s="1"/>
  <c r="N9" i="3"/>
  <c r="M10" i="3"/>
  <c r="M9" i="2"/>
  <c r="M12" i="2"/>
  <c r="M10" i="2"/>
  <c r="L7" i="2"/>
  <c r="M7" i="2" s="1"/>
  <c r="D6" i="7"/>
  <c r="M7" i="3"/>
  <c r="N7" i="3" s="1"/>
  <c r="M8" i="3"/>
  <c r="N8" i="3" s="1"/>
  <c r="M6" i="3"/>
  <c r="N6" i="3" s="1"/>
  <c r="D6" i="5"/>
  <c r="D8" i="5"/>
  <c r="K9" i="4"/>
  <c r="D9" i="4" s="1"/>
  <c r="J6" i="4"/>
  <c r="K6" i="4" s="1"/>
  <c r="L6" i="2"/>
  <c r="M6" i="2" s="1"/>
  <c r="M11" i="2"/>
  <c r="E9" i="1" l="1"/>
  <c r="E10" i="1"/>
  <c r="E7" i="1"/>
  <c r="E12" i="1"/>
  <c r="D6" i="4"/>
  <c r="K6" i="1"/>
  <c r="E6" i="1" s="1"/>
  <c r="N10" i="3"/>
</calcChain>
</file>

<file path=xl/sharedStrings.xml><?xml version="1.0" encoding="utf-8"?>
<sst xmlns="http://schemas.openxmlformats.org/spreadsheetml/2006/main" count="456" uniqueCount="149">
  <si>
    <t>Eesti Saksa Lambakoerte Ühing (ESLÜ)</t>
  </si>
  <si>
    <t>KK võistlus</t>
  </si>
  <si>
    <t>Estrellest Xentra</t>
  </si>
  <si>
    <t>Urve Lageda</t>
  </si>
  <si>
    <t>väga hea</t>
  </si>
  <si>
    <t>KK-3</t>
  </si>
  <si>
    <t>hea</t>
  </si>
  <si>
    <t>rahuldav</t>
  </si>
  <si>
    <t>Katrin Kressel</t>
  </si>
  <si>
    <t>Eesti Valgete Lambakoerte Tõuühing (EVLÜ)</t>
  </si>
  <si>
    <t>Marika Mikk</t>
  </si>
  <si>
    <t>Koerteklubi "Aktiiv" (AKTIIV)</t>
  </si>
  <si>
    <t>Keila Koerasõprade Klubi "Ipson" (IPSON)</t>
  </si>
  <si>
    <t>Flutwelle Morimoto</t>
  </si>
  <si>
    <t>Marleen Seemann</t>
  </si>
  <si>
    <t>Katrin Mänd</t>
  </si>
  <si>
    <t>Eesti Dobermanniühing (EDÜ)</t>
  </si>
  <si>
    <t>Eesti Koeraspordiliit (EKSL)</t>
  </si>
  <si>
    <t>Unerschrocken Henki</t>
  </si>
  <si>
    <t>Tatjana Tšernjakova</t>
  </si>
  <si>
    <t>võrratu</t>
  </si>
  <si>
    <t>Eesti Kennelliidu Koolitust Koordineeriv Kogu (EKL-KKK)</t>
  </si>
  <si>
    <t>Kagu-Eesti Kennelklubi (KAGU)</t>
  </si>
  <si>
    <t>Koera nimi</t>
  </si>
  <si>
    <t>Punktid</t>
  </si>
  <si>
    <t>Hinne</t>
  </si>
  <si>
    <t>Koht</t>
  </si>
  <si>
    <t>KK arvestus</t>
  </si>
  <si>
    <t>IGP arvestus</t>
  </si>
  <si>
    <t>Aivo Oblikas</t>
  </si>
  <si>
    <t>IGP-1</t>
  </si>
  <si>
    <t>IGP-2</t>
  </si>
  <si>
    <t>IGP-3</t>
  </si>
  <si>
    <t>Imzedrift's Niomi</t>
  </si>
  <si>
    <t>Anu Oks</t>
  </si>
  <si>
    <t>Mustkoer Amigo</t>
  </si>
  <si>
    <t>Jaanus Kiil</t>
  </si>
  <si>
    <t>A</t>
  </si>
  <si>
    <t>B</t>
  </si>
  <si>
    <t>C</t>
  </si>
  <si>
    <t>Kokku</t>
  </si>
  <si>
    <t>Kohapunktid</t>
  </si>
  <si>
    <t>Hindepunktid</t>
  </si>
  <si>
    <t xml:space="preserve">	Eesti Saksa Lambakoerte Ühing (ESLÜ)</t>
  </si>
  <si>
    <t>Klass</t>
  </si>
  <si>
    <t>Estrellest Top Terav Tikker</t>
  </si>
  <si>
    <t>Wunderstern Spicy</t>
  </si>
  <si>
    <t>Ülle Vahesaar</t>
  </si>
  <si>
    <t>Koera juht/Omanik</t>
  </si>
  <si>
    <t>PJK arvestus</t>
  </si>
  <si>
    <t>KK võistlus, kohapunktid korrutatakse 1.5</t>
  </si>
  <si>
    <t>KK võistlus (EMV), kohapunktid korrutatakse 1.25</t>
  </si>
  <si>
    <t>Unerschrocken Carlo</t>
  </si>
  <si>
    <t>Toomas Kriisa</t>
  </si>
  <si>
    <t>Unerschrocken Inger</t>
  </si>
  <si>
    <t>Maria Daubaraite</t>
  </si>
  <si>
    <t>Koera juht/ omanik</t>
  </si>
  <si>
    <t>PJK-1</t>
  </si>
  <si>
    <t>PJK-3</t>
  </si>
  <si>
    <t>Margman Salomon</t>
  </si>
  <si>
    <t>Jäkälän Che Guevara</t>
  </si>
  <si>
    <t>Janica Sepp</t>
  </si>
  <si>
    <t>Margman Sarah</t>
  </si>
  <si>
    <t>Rayntes Pokker</t>
  </si>
  <si>
    <t>Mare Adermann</t>
  </si>
  <si>
    <t xml:space="preserve">	Mari Oblikas</t>
  </si>
  <si>
    <t>PJK võistlus, kohapunktid korrutatakse 1.5</t>
  </si>
  <si>
    <t>4-5</t>
  </si>
  <si>
    <t>6</t>
  </si>
  <si>
    <t>7</t>
  </si>
  <si>
    <t>8</t>
  </si>
  <si>
    <t>Jälg arvestus</t>
  </si>
  <si>
    <t>IFH-1</t>
  </si>
  <si>
    <t>IFH võistlus, kohapunktid korrutatakse 1.5</t>
  </si>
  <si>
    <t>IGP-FH</t>
  </si>
  <si>
    <t>A1</t>
  </si>
  <si>
    <t>A2</t>
  </si>
  <si>
    <t>IGP-FH võistlus (EMV), kohapunktid korrutatakse 1.25</t>
  </si>
  <si>
    <t>Engely Oja</t>
  </si>
  <si>
    <t>1</t>
  </si>
  <si>
    <t>2</t>
  </si>
  <si>
    <t>5</t>
  </si>
  <si>
    <t>Parim KK kennel</t>
  </si>
  <si>
    <t>Parim PJK kennel</t>
  </si>
  <si>
    <t>Parim IGP kennel</t>
  </si>
  <si>
    <t>Parim Jälje kennel</t>
  </si>
  <si>
    <t xml:space="preserve">Estrellest </t>
  </si>
  <si>
    <t xml:space="preserve">Flutwelle </t>
  </si>
  <si>
    <t xml:space="preserve"> Omanik</t>
  </si>
  <si>
    <t>Unerschrocken</t>
  </si>
  <si>
    <t xml:space="preserve">Margman </t>
  </si>
  <si>
    <t>Margit Kuusman</t>
  </si>
  <si>
    <t>Koer</t>
  </si>
  <si>
    <t>Tulemus</t>
  </si>
  <si>
    <t>Koera juht</t>
  </si>
  <si>
    <t>Kenneli parimad koerad ja koerajuhid</t>
  </si>
  <si>
    <t>Rayntes</t>
  </si>
  <si>
    <t>Wunderstern</t>
  </si>
  <si>
    <t>Riina Ruven</t>
  </si>
  <si>
    <t>Margman</t>
  </si>
  <si>
    <t>3</t>
  </si>
  <si>
    <t>4</t>
  </si>
  <si>
    <t>Lea Tõnismäe</t>
  </si>
  <si>
    <t>Roar Kjonstad</t>
  </si>
  <si>
    <t>IGP võistlus ESLÜ universaal &amp; meistrivõistlused, Kohapunktid korrutatakse 1.5</t>
  </si>
  <si>
    <t>Estrellest Loyal Black Legend</t>
  </si>
  <si>
    <t>Mazhestra Audhild</t>
  </si>
  <si>
    <t>Aussenhaus Vasko</t>
  </si>
  <si>
    <t>Veiko Väljas</t>
  </si>
  <si>
    <t>Estrellest Zupper Zamba</t>
  </si>
  <si>
    <t>Karmen Vaha</t>
  </si>
  <si>
    <t>Ragnar Jaska</t>
  </si>
  <si>
    <t>Aussenhaus</t>
  </si>
  <si>
    <t xml:space="preserve">Mazhestra </t>
  </si>
  <si>
    <t>katrin mänd</t>
  </si>
  <si>
    <t>Estrellest Kris Indigo</t>
  </si>
  <si>
    <t>Ene Kilter</t>
  </si>
  <si>
    <t>Eesti Saksa Lambakoerte Ühing (ESLÜ) +                                              Eesti Kennelliidu Koolitust Koordineeriv Kogu (EKL-KKK)</t>
  </si>
  <si>
    <t xml:space="preserve">Johanna Nivala	</t>
  </si>
  <si>
    <t>rahu;dav</t>
  </si>
  <si>
    <t>IFH-3</t>
  </si>
  <si>
    <t>Wunderstern Scarlett</t>
  </si>
  <si>
    <t>Tiit Ojasoo</t>
  </si>
  <si>
    <t>Outi Hermiö</t>
  </si>
  <si>
    <t xml:space="preserve">		27-28.09.2025</t>
  </si>
  <si>
    <t>18-19.10.2025</t>
  </si>
  <si>
    <t>07-08.06.2025</t>
  </si>
  <si>
    <t>16-17.08.2025</t>
  </si>
  <si>
    <t xml:space="preserve">	Monika Rusing</t>
  </si>
  <si>
    <t>Flutwelle Nacira</t>
  </si>
  <si>
    <t>Ene Vöörmann</t>
  </si>
  <si>
    <t>Flutwelle Praicha</t>
  </si>
  <si>
    <t>Ilvi Rimm</t>
  </si>
  <si>
    <t>12.04.2025</t>
  </si>
  <si>
    <t>04.05.2025</t>
  </si>
  <si>
    <t xml:space="preserve">	Kaidi Juurik</t>
  </si>
  <si>
    <t>11.05.2025</t>
  </si>
  <si>
    <t>Aljo Pärn</t>
  </si>
  <si>
    <t>08.06.2025</t>
  </si>
  <si>
    <t>18.05.2025</t>
  </si>
  <si>
    <t>16.08.2025</t>
  </si>
  <si>
    <t>14.06.2025</t>
  </si>
  <si>
    <t>06.09.2025</t>
  </si>
  <si>
    <t>Mazhestra</t>
  </si>
  <si>
    <t>Omanik</t>
  </si>
  <si>
    <t>5-6</t>
  </si>
  <si>
    <t>9-10</t>
  </si>
  <si>
    <t>2-3</t>
  </si>
  <si>
    <t>6-7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</si>
</sst>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8"/>
      <color rgb="FFFF0000"/>
      <name val="Verdana"/>
      <family val="2"/>
    </font>
    <font>
      <sz val="8"/>
      <color rgb="FF363636"/>
      <name val="Verdana"/>
      <family val="2"/>
    </font>
    <font>
      <u/>
      <sz val="11"/>
      <color theme="10"/>
      <name val="Aptos Narrow"/>
      <family val="2"/>
      <scheme val="minor"/>
    </font>
    <font>
      <b/>
      <sz val="8"/>
      <color rgb="FFFF0000"/>
      <name val="Verdana"/>
      <family val="2"/>
    </font>
    <font>
      <sz val="8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sz val="10"/>
      <color rgb="FF363636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8"/>
      <name val="Verdana"/>
      <family val="2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11"/>
      <name val="Aptos Narrow"/>
      <family val="2"/>
      <scheme val="minor"/>
    </font>
    <font>
      <b/>
      <sz val="24"/>
      <name val="Aptos Narrow"/>
      <family val="2"/>
      <scheme val="minor"/>
    </font>
    <font>
      <b/>
      <sz val="20"/>
      <name val="Aptos Narrow"/>
      <family val="2"/>
      <scheme val="minor"/>
    </font>
    <font>
      <sz val="10"/>
      <color rgb="FF363636"/>
      <name val="Verdana"/>
      <family val="2"/>
    </font>
    <font>
      <sz val="7"/>
      <color rgb="FF363636"/>
      <name val="Verdana"/>
      <family val="2"/>
      <charset val="204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6D7277"/>
      </left>
      <right style="medium">
        <color rgb="FF6D7277"/>
      </right>
      <top style="medium">
        <color indexed="64"/>
      </top>
      <bottom style="medium">
        <color rgb="FF6D7277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69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/>
    </xf>
    <xf numFmtId="0" fontId="9" fillId="0" borderId="1" xfId="0" applyFont="1" applyBorder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4" fillId="0" borderId="0" xfId="1" applyBorder="1" applyAlignment="1">
      <alignment vertical="center" wrapText="1"/>
    </xf>
    <xf numFmtId="0" fontId="12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9" fillId="0" borderId="5" xfId="0" applyFont="1" applyBorder="1"/>
    <xf numFmtId="0" fontId="8" fillId="0" borderId="5" xfId="0" applyFont="1" applyBorder="1"/>
    <xf numFmtId="0" fontId="11" fillId="0" borderId="12" xfId="0" applyFont="1" applyBorder="1" applyAlignment="1">
      <alignment vertical="center" wrapText="1"/>
    </xf>
    <xf numFmtId="0" fontId="9" fillId="0" borderId="12" xfId="0" applyFont="1" applyBorder="1"/>
    <xf numFmtId="0" fontId="11" fillId="0" borderId="12" xfId="0" applyFont="1" applyBorder="1" applyAlignment="1">
      <alignment horizontal="center" vertical="center" wrapText="1"/>
    </xf>
    <xf numFmtId="0" fontId="10" fillId="0" borderId="5" xfId="0" applyFont="1" applyBorder="1"/>
    <xf numFmtId="0" fontId="10" fillId="0" borderId="5" xfId="0" applyFont="1" applyBorder="1" applyAlignment="1">
      <alignment vertical="center"/>
    </xf>
    <xf numFmtId="0" fontId="11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0" fontId="9" fillId="0" borderId="4" xfId="0" applyFont="1" applyBorder="1"/>
    <xf numFmtId="0" fontId="11" fillId="0" borderId="4" xfId="0" applyFont="1" applyBorder="1" applyAlignment="1">
      <alignment vertical="center" wrapText="1"/>
    </xf>
    <xf numFmtId="0" fontId="9" fillId="0" borderId="11" xfId="0" applyFont="1" applyBorder="1"/>
    <xf numFmtId="0" fontId="9" fillId="0" borderId="13" xfId="0" applyFont="1" applyBorder="1"/>
    <xf numFmtId="0" fontId="11" fillId="0" borderId="11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0" fillId="0" borderId="12" xfId="0" applyBorder="1"/>
    <xf numFmtId="0" fontId="9" fillId="0" borderId="4" xfId="0" applyFont="1" applyBorder="1" applyAlignment="1">
      <alignment vertical="center"/>
    </xf>
    <xf numFmtId="49" fontId="0" fillId="0" borderId="0" xfId="0" applyNumberForma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6" fillId="0" borderId="3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0" fillId="0" borderId="13" xfId="0" applyFont="1" applyBorder="1" applyAlignment="1">
      <alignment vertical="center"/>
    </xf>
    <xf numFmtId="0" fontId="15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15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9" fillId="0" borderId="9" xfId="0" applyFont="1" applyBorder="1"/>
    <xf numFmtId="0" fontId="15" fillId="0" borderId="24" xfId="0" applyFont="1" applyBorder="1" applyAlignment="1">
      <alignment horizontal="left" vertical="center"/>
    </xf>
    <xf numFmtId="0" fontId="15" fillId="0" borderId="25" xfId="0" applyFont="1" applyBorder="1" applyAlignment="1">
      <alignment horizontal="left" vertical="center"/>
    </xf>
    <xf numFmtId="0" fontId="15" fillId="0" borderId="26" xfId="0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vertical="center" wrapText="1"/>
    </xf>
    <xf numFmtId="0" fontId="9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 wrapText="1"/>
    </xf>
    <xf numFmtId="0" fontId="9" fillId="0" borderId="11" xfId="0" applyFont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49" fontId="15" fillId="0" borderId="35" xfId="0" applyNumberFormat="1" applyFont="1" applyBorder="1" applyAlignment="1">
      <alignment horizontal="left" vertical="center"/>
    </xf>
    <xf numFmtId="0" fontId="15" fillId="0" borderId="33" xfId="0" applyFont="1" applyBorder="1" applyAlignment="1">
      <alignment horizontal="left" vertical="center"/>
    </xf>
    <xf numFmtId="0" fontId="15" fillId="0" borderId="34" xfId="0" applyFont="1" applyBorder="1" applyAlignment="1">
      <alignment horizontal="left" vertical="center"/>
    </xf>
    <xf numFmtId="0" fontId="15" fillId="0" borderId="35" xfId="0" applyFont="1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11" xfId="0" applyBorder="1"/>
    <xf numFmtId="0" fontId="0" fillId="0" borderId="13" xfId="0" applyBorder="1"/>
    <xf numFmtId="0" fontId="0" fillId="0" borderId="15" xfId="0" applyBorder="1"/>
    <xf numFmtId="0" fontId="11" fillId="0" borderId="4" xfId="0" applyFont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6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/>
    </xf>
    <xf numFmtId="49" fontId="7" fillId="0" borderId="36" xfId="0" applyNumberFormat="1" applyFont="1" applyBorder="1" applyAlignment="1">
      <alignment horizontal="center" vertical="center"/>
    </xf>
    <xf numFmtId="0" fontId="16" fillId="0" borderId="12" xfId="0" applyFont="1" applyBorder="1" applyAlignment="1">
      <alignment vertical="center"/>
    </xf>
    <xf numFmtId="0" fontId="12" fillId="0" borderId="35" xfId="0" applyFont="1" applyBorder="1" applyAlignment="1">
      <alignment horizontal="center" vertical="center"/>
    </xf>
    <xf numFmtId="0" fontId="11" fillId="0" borderId="14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15" fillId="0" borderId="28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5" fillId="0" borderId="45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right" vertical="center"/>
    </xf>
    <xf numFmtId="0" fontId="9" fillId="0" borderId="11" xfId="0" applyFont="1" applyBorder="1" applyAlignment="1">
      <alignment horizontal="right" vertical="center"/>
    </xf>
    <xf numFmtId="0" fontId="9" fillId="0" borderId="8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9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5" xfId="0" applyFont="1" applyBorder="1"/>
    <xf numFmtId="0" fontId="9" fillId="0" borderId="1" xfId="0" applyFont="1" applyBorder="1" applyAlignment="1">
      <alignment horizontal="left" vertical="center" wrapText="1"/>
    </xf>
    <xf numFmtId="0" fontId="12" fillId="0" borderId="13" xfId="0" applyFont="1" applyBorder="1" applyAlignment="1">
      <alignment vertical="center" wrapText="1"/>
    </xf>
    <xf numFmtId="0" fontId="8" fillId="0" borderId="13" xfId="0" applyFont="1" applyBorder="1"/>
    <xf numFmtId="49" fontId="7" fillId="0" borderId="39" xfId="0" applyNumberFormat="1" applyFont="1" applyBorder="1" applyAlignment="1">
      <alignment horizontal="center" vertical="center"/>
    </xf>
    <xf numFmtId="0" fontId="12" fillId="0" borderId="19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/>
    </xf>
    <xf numFmtId="0" fontId="21" fillId="0" borderId="48" xfId="0" applyFont="1" applyBorder="1" applyAlignment="1">
      <alignment vertical="center" wrapText="1"/>
    </xf>
    <xf numFmtId="0" fontId="12" fillId="0" borderId="45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49" fontId="15" fillId="0" borderId="45" xfId="0" applyNumberFormat="1" applyFont="1" applyBorder="1" applyAlignment="1">
      <alignment horizontal="left" vertical="center"/>
    </xf>
    <xf numFmtId="0" fontId="15" fillId="0" borderId="46" xfId="0" applyFont="1" applyBorder="1" applyAlignment="1">
      <alignment horizontal="left" vertical="center"/>
    </xf>
    <xf numFmtId="0" fontId="15" fillId="0" borderId="47" xfId="0" applyFont="1" applyBorder="1" applyAlignment="1">
      <alignment horizontal="left" vertical="center"/>
    </xf>
    <xf numFmtId="0" fontId="15" fillId="0" borderId="45" xfId="0" applyFont="1" applyBorder="1" applyAlignment="1">
      <alignment horizontal="left" vertical="center"/>
    </xf>
    <xf numFmtId="0" fontId="15" fillId="0" borderId="47" xfId="0" applyFont="1" applyBorder="1" applyAlignment="1">
      <alignment horizontal="center" vertical="center"/>
    </xf>
    <xf numFmtId="49" fontId="15" fillId="0" borderId="24" xfId="0" applyNumberFormat="1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5" fillId="0" borderId="49" xfId="0" applyFont="1" applyBorder="1" applyAlignment="1">
      <alignment horizontal="center" vertical="center"/>
    </xf>
    <xf numFmtId="0" fontId="15" fillId="0" borderId="5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49" fontId="15" fillId="0" borderId="45" xfId="0" applyNumberFormat="1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20" fillId="0" borderId="8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1" xfId="0" applyFont="1" applyBorder="1" applyAlignment="1">
      <alignment vertical="center" wrapText="1"/>
    </xf>
    <xf numFmtId="0" fontId="7" fillId="0" borderId="36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7" fillId="0" borderId="42" xfId="0" applyFont="1" applyBorder="1" applyAlignment="1">
      <alignment horizontal="center" vertical="center"/>
    </xf>
    <xf numFmtId="49" fontId="10" fillId="0" borderId="39" xfId="0" applyNumberFormat="1" applyFont="1" applyBorder="1" applyAlignment="1">
      <alignment horizontal="center" vertical="center"/>
    </xf>
    <xf numFmtId="49" fontId="10" fillId="0" borderId="36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/>
    </xf>
    <xf numFmtId="0" fontId="10" fillId="0" borderId="54" xfId="0" applyFont="1" applyBorder="1" applyAlignment="1">
      <alignment horizontal="center"/>
    </xf>
    <xf numFmtId="0" fontId="10" fillId="0" borderId="39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41" xfId="0" applyFont="1" applyBorder="1" applyAlignment="1">
      <alignment vertical="center" wrapText="1"/>
    </xf>
    <xf numFmtId="0" fontId="10" fillId="0" borderId="38" xfId="0" applyFont="1" applyBorder="1" applyAlignment="1">
      <alignment vertical="center" wrapText="1"/>
    </xf>
    <xf numFmtId="0" fontId="10" fillId="0" borderId="44" xfId="0" applyFont="1" applyBorder="1" applyAlignment="1">
      <alignment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49" fontId="10" fillId="0" borderId="42" xfId="0" applyNumberFormat="1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49" fontId="10" fillId="0" borderId="39" xfId="0" applyNumberFormat="1" applyFont="1" applyBorder="1" applyAlignment="1">
      <alignment horizontal="left" vertical="center"/>
    </xf>
    <xf numFmtId="49" fontId="10" fillId="0" borderId="36" xfId="0" applyNumberFormat="1" applyFont="1" applyBorder="1" applyAlignment="1">
      <alignment horizontal="left" vertical="center"/>
    </xf>
    <xf numFmtId="0" fontId="10" fillId="0" borderId="41" xfId="0" applyFont="1" applyBorder="1" applyAlignment="1">
      <alignment horizontal="left" vertical="center" wrapText="1"/>
    </xf>
    <xf numFmtId="0" fontId="10" fillId="0" borderId="38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15" fillId="0" borderId="50" xfId="0" applyFont="1" applyBorder="1" applyAlignment="1">
      <alignment horizontal="left" vertical="center"/>
    </xf>
    <xf numFmtId="0" fontId="10" fillId="0" borderId="40" xfId="0" applyFont="1" applyBorder="1" applyAlignment="1">
      <alignment vertical="center" wrapText="1"/>
    </xf>
    <xf numFmtId="0" fontId="10" fillId="0" borderId="37" xfId="0" applyFont="1" applyBorder="1" applyAlignment="1">
      <alignment vertical="center" wrapText="1"/>
    </xf>
    <xf numFmtId="0" fontId="10" fillId="0" borderId="43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5" fillId="0" borderId="23" xfId="0" applyFont="1" applyBorder="1" applyAlignment="1">
      <alignment vertical="center" wrapText="1"/>
    </xf>
    <xf numFmtId="164" fontId="12" fillId="0" borderId="5" xfId="0" applyNumberFormat="1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7" fillId="0" borderId="42" xfId="0" applyFont="1" applyBorder="1" applyAlignment="1">
      <alignment horizontal="left" vertical="center"/>
    </xf>
    <xf numFmtId="0" fontId="10" fillId="0" borderId="44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9" fillId="0" borderId="0" xfId="0" applyFont="1"/>
    <xf numFmtId="0" fontId="9" fillId="0" borderId="0" xfId="0" applyFont="1" applyAlignment="1">
      <alignment horizontal="left" vertical="center" wrapText="1"/>
    </xf>
    <xf numFmtId="0" fontId="16" fillId="0" borderId="32" xfId="0" applyFont="1" applyBorder="1" applyAlignment="1">
      <alignment horizontal="left" vertical="center"/>
    </xf>
    <xf numFmtId="0" fontId="9" fillId="0" borderId="32" xfId="0" applyFont="1" applyBorder="1"/>
    <xf numFmtId="0" fontId="9" fillId="0" borderId="30" xfId="0" applyFont="1" applyBorder="1" applyAlignment="1">
      <alignment vertical="center" wrapText="1"/>
    </xf>
    <xf numFmtId="0" fontId="15" fillId="0" borderId="31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3" xfId="0" applyFont="1" applyBorder="1"/>
    <xf numFmtId="0" fontId="17" fillId="0" borderId="5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10" fillId="0" borderId="55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16" fillId="0" borderId="31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3" fillId="0" borderId="18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</cellXfs>
  <cellStyles count="2">
    <cellStyle name="Hüperlink" xfId="1" builtinId="8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D1FFD-BBD8-426F-A0CB-00FFDCCDB1FF}">
  <dimension ref="A1:BA16"/>
  <sheetViews>
    <sheetView zoomScale="98" zoomScaleNormal="98" workbookViewId="0">
      <selection activeCell="B16" sqref="B16:C16"/>
    </sheetView>
  </sheetViews>
  <sheetFormatPr defaultRowHeight="14.4" x14ac:dyDescent="0.3"/>
  <cols>
    <col min="1" max="1" width="6.5546875" style="45" customWidth="1"/>
    <col min="2" max="2" width="28.44140625" bestFit="1" customWidth="1"/>
    <col min="3" max="3" width="17.109375" bestFit="1" customWidth="1"/>
    <col min="4" max="4" width="5.109375" style="10" bestFit="1" customWidth="1"/>
    <col min="5" max="5" width="10" customWidth="1"/>
    <col min="6" max="6" width="6.88671875" bestFit="1" customWidth="1"/>
    <col min="7" max="7" width="7.5546875" bestFit="1" customWidth="1"/>
    <col min="8" max="8" width="11.44140625" customWidth="1"/>
    <col min="9" max="9" width="4.5546875" bestFit="1" customWidth="1"/>
    <col min="10" max="10" width="10.6640625" customWidth="1"/>
    <col min="11" max="11" width="5.6640625" bestFit="1" customWidth="1"/>
    <col min="12" max="12" width="6.88671875" customWidth="1"/>
    <col min="13" max="13" width="7.5546875" customWidth="1"/>
    <col min="14" max="14" width="11.44140625" customWidth="1"/>
    <col min="15" max="15" width="4.5546875" style="2" customWidth="1"/>
    <col min="16" max="16" width="10.6640625" customWidth="1"/>
    <col min="17" max="17" width="5.6640625" customWidth="1"/>
    <col min="18" max="18" width="6.88671875" customWidth="1"/>
    <col min="19" max="19" width="7.5546875" customWidth="1"/>
    <col min="20" max="20" width="11.44140625" customWidth="1"/>
    <col min="21" max="21" width="4.5546875" style="2" customWidth="1"/>
    <col min="22" max="22" width="10.6640625" customWidth="1"/>
    <col min="23" max="23" width="5.6640625" customWidth="1"/>
    <col min="24" max="24" width="6.88671875" customWidth="1"/>
    <col min="25" max="25" width="7.44140625" customWidth="1"/>
    <col min="26" max="26" width="11.44140625" customWidth="1"/>
    <col min="27" max="27" width="4.5546875" style="2" customWidth="1"/>
    <col min="28" max="28" width="10.6640625" customWidth="1"/>
    <col min="29" max="29" width="5.6640625" customWidth="1"/>
    <col min="30" max="30" width="6.88671875" customWidth="1"/>
    <col min="31" max="31" width="7.44140625" customWidth="1"/>
    <col min="32" max="32" width="11.44140625" customWidth="1"/>
    <col min="33" max="33" width="4.5546875" style="2" customWidth="1"/>
    <col min="34" max="34" width="10.6640625" customWidth="1"/>
    <col min="35" max="35" width="5.6640625" customWidth="1"/>
    <col min="36" max="36" width="6.88671875" customWidth="1"/>
    <col min="37" max="37" width="7.44140625" customWidth="1"/>
    <col min="38" max="38" width="11.44140625" customWidth="1"/>
    <col min="39" max="39" width="4.5546875" style="2" customWidth="1"/>
    <col min="40" max="40" width="10.6640625" customWidth="1"/>
    <col min="41" max="41" width="5.6640625" customWidth="1"/>
    <col min="42" max="42" width="6.88671875" bestFit="1" customWidth="1"/>
    <col min="43" max="43" width="7.44140625" bestFit="1" customWidth="1"/>
    <col min="44" max="44" width="11.44140625" bestFit="1" customWidth="1"/>
    <col min="45" max="45" width="4.5546875" style="2" bestFit="1" customWidth="1"/>
    <col min="46" max="46" width="10.6640625" bestFit="1" customWidth="1"/>
    <col min="47" max="47" width="5.6640625" bestFit="1" customWidth="1"/>
    <col min="48" max="48" width="6.88671875" bestFit="1" customWidth="1"/>
    <col min="49" max="49" width="5.5546875" bestFit="1" customWidth="1"/>
    <col min="50" max="50" width="11.44140625" bestFit="1" customWidth="1"/>
    <col min="51" max="51" width="4.5546875" style="2" bestFit="1" customWidth="1"/>
    <col min="52" max="52" width="11.109375" customWidth="1"/>
    <col min="53" max="53" width="5.6640625" bestFit="1" customWidth="1"/>
  </cols>
  <sheetData>
    <row r="1" spans="1:53" x14ac:dyDescent="0.3">
      <c r="A1" s="293" t="s">
        <v>27</v>
      </c>
      <c r="B1" s="294"/>
      <c r="C1" s="294"/>
      <c r="D1" s="294"/>
      <c r="E1" s="294"/>
      <c r="F1" s="276" t="s">
        <v>0</v>
      </c>
      <c r="G1" s="277"/>
      <c r="H1" s="277"/>
      <c r="I1" s="277"/>
      <c r="J1" s="277"/>
      <c r="K1" s="278"/>
      <c r="L1" s="288" t="s">
        <v>9</v>
      </c>
      <c r="M1" s="277"/>
      <c r="N1" s="277"/>
      <c r="O1" s="277"/>
      <c r="P1" s="277"/>
      <c r="Q1" s="278"/>
      <c r="R1" s="285" t="s">
        <v>11</v>
      </c>
      <c r="S1" s="286"/>
      <c r="T1" s="286"/>
      <c r="U1" s="286"/>
      <c r="V1" s="286"/>
      <c r="W1" s="287"/>
      <c r="X1" s="276" t="s">
        <v>12</v>
      </c>
      <c r="Y1" s="277"/>
      <c r="Z1" s="277"/>
      <c r="AA1" s="277"/>
      <c r="AB1" s="277"/>
      <c r="AC1" s="278"/>
      <c r="AD1" s="276" t="s">
        <v>16</v>
      </c>
      <c r="AE1" s="277"/>
      <c r="AF1" s="277"/>
      <c r="AG1" s="277"/>
      <c r="AH1" s="277"/>
      <c r="AI1" s="278"/>
      <c r="AJ1" s="285" t="s">
        <v>17</v>
      </c>
      <c r="AK1" s="286"/>
      <c r="AL1" s="286"/>
      <c r="AM1" s="286"/>
      <c r="AN1" s="286"/>
      <c r="AO1" s="287"/>
      <c r="AP1" s="276" t="s">
        <v>21</v>
      </c>
      <c r="AQ1" s="277"/>
      <c r="AR1" s="277"/>
      <c r="AS1" s="277"/>
      <c r="AT1" s="277"/>
      <c r="AU1" s="278"/>
      <c r="AV1" s="285" t="s">
        <v>22</v>
      </c>
      <c r="AW1" s="286"/>
      <c r="AX1" s="286"/>
      <c r="AY1" s="286"/>
      <c r="AZ1" s="286"/>
      <c r="BA1" s="287"/>
    </row>
    <row r="2" spans="1:53" x14ac:dyDescent="0.3">
      <c r="A2" s="295"/>
      <c r="B2" s="296"/>
      <c r="C2" s="296"/>
      <c r="D2" s="296"/>
      <c r="E2" s="296"/>
      <c r="F2" s="299" t="s">
        <v>133</v>
      </c>
      <c r="G2" s="290"/>
      <c r="H2" s="290"/>
      <c r="I2" s="290"/>
      <c r="J2" s="290"/>
      <c r="K2" s="291"/>
      <c r="L2" s="289" t="s">
        <v>136</v>
      </c>
      <c r="M2" s="290"/>
      <c r="N2" s="290"/>
      <c r="O2" s="290"/>
      <c r="P2" s="290"/>
      <c r="Q2" s="291"/>
      <c r="R2" s="279" t="s">
        <v>134</v>
      </c>
      <c r="S2" s="280"/>
      <c r="T2" s="280"/>
      <c r="U2" s="280"/>
      <c r="V2" s="280"/>
      <c r="W2" s="281"/>
      <c r="X2" s="279" t="s">
        <v>138</v>
      </c>
      <c r="Y2" s="280"/>
      <c r="Z2" s="280"/>
      <c r="AA2" s="280"/>
      <c r="AB2" s="280"/>
      <c r="AC2" s="281"/>
      <c r="AD2" s="279" t="s">
        <v>139</v>
      </c>
      <c r="AE2" s="280"/>
      <c r="AF2" s="280"/>
      <c r="AG2" s="280"/>
      <c r="AH2" s="280"/>
      <c r="AI2" s="281"/>
      <c r="AJ2" s="279" t="s">
        <v>140</v>
      </c>
      <c r="AK2" s="280"/>
      <c r="AL2" s="280"/>
      <c r="AM2" s="280"/>
      <c r="AN2" s="280"/>
      <c r="AO2" s="281"/>
      <c r="AP2" s="279" t="s">
        <v>141</v>
      </c>
      <c r="AQ2" s="280"/>
      <c r="AR2" s="280"/>
      <c r="AS2" s="280"/>
      <c r="AT2" s="280"/>
      <c r="AU2" s="281"/>
      <c r="AV2" s="279" t="s">
        <v>142</v>
      </c>
      <c r="AW2" s="280"/>
      <c r="AX2" s="280"/>
      <c r="AY2" s="280"/>
      <c r="AZ2" s="280"/>
      <c r="BA2" s="281"/>
    </row>
    <row r="3" spans="1:53" x14ac:dyDescent="0.3">
      <c r="A3" s="295"/>
      <c r="B3" s="296"/>
      <c r="C3" s="296"/>
      <c r="D3" s="296"/>
      <c r="E3" s="296"/>
      <c r="F3" s="299" t="s">
        <v>50</v>
      </c>
      <c r="G3" s="290"/>
      <c r="H3" s="290"/>
      <c r="I3" s="290"/>
      <c r="J3" s="290"/>
      <c r="K3" s="291"/>
      <c r="L3" s="289" t="s">
        <v>1</v>
      </c>
      <c r="M3" s="290"/>
      <c r="N3" s="290"/>
      <c r="O3" s="290"/>
      <c r="P3" s="290"/>
      <c r="Q3" s="291"/>
      <c r="R3" s="279" t="s">
        <v>1</v>
      </c>
      <c r="S3" s="280"/>
      <c r="T3" s="280"/>
      <c r="U3" s="280"/>
      <c r="V3" s="280"/>
      <c r="W3" s="281"/>
      <c r="X3" s="279" t="s">
        <v>1</v>
      </c>
      <c r="Y3" s="280"/>
      <c r="Z3" s="280"/>
      <c r="AA3" s="280"/>
      <c r="AB3" s="280"/>
      <c r="AC3" s="281"/>
      <c r="AD3" s="299" t="s">
        <v>1</v>
      </c>
      <c r="AE3" s="290"/>
      <c r="AF3" s="290"/>
      <c r="AG3" s="290"/>
      <c r="AH3" s="290"/>
      <c r="AI3" s="291"/>
      <c r="AJ3" s="299" t="s">
        <v>1</v>
      </c>
      <c r="AK3" s="290"/>
      <c r="AL3" s="290"/>
      <c r="AM3" s="290"/>
      <c r="AN3" s="290"/>
      <c r="AO3" s="291"/>
      <c r="AP3" s="279" t="s">
        <v>51</v>
      </c>
      <c r="AQ3" s="280"/>
      <c r="AR3" s="280"/>
      <c r="AS3" s="280"/>
      <c r="AT3" s="280"/>
      <c r="AU3" s="281"/>
      <c r="AV3" s="279" t="s">
        <v>1</v>
      </c>
      <c r="AW3" s="280"/>
      <c r="AX3" s="280"/>
      <c r="AY3" s="280"/>
      <c r="AZ3" s="280"/>
      <c r="BA3" s="281"/>
    </row>
    <row r="4" spans="1:53" ht="15" thickBot="1" x14ac:dyDescent="0.35">
      <c r="A4" s="297"/>
      <c r="B4" s="298"/>
      <c r="C4" s="298"/>
      <c r="D4" s="298"/>
      <c r="E4" s="298"/>
      <c r="F4" s="300" t="s">
        <v>132</v>
      </c>
      <c r="G4" s="301"/>
      <c r="H4" s="301"/>
      <c r="I4" s="301"/>
      <c r="J4" s="301"/>
      <c r="K4" s="302"/>
      <c r="L4" s="292" t="s">
        <v>10</v>
      </c>
      <c r="M4" s="283"/>
      <c r="N4" s="283"/>
      <c r="O4" s="283"/>
      <c r="P4" s="283"/>
      <c r="Q4" s="284"/>
      <c r="R4" s="282" t="s">
        <v>135</v>
      </c>
      <c r="S4" s="283"/>
      <c r="T4" s="283"/>
      <c r="U4" s="283"/>
      <c r="V4" s="283"/>
      <c r="W4" s="284"/>
      <c r="X4" s="282" t="s">
        <v>137</v>
      </c>
      <c r="Y4" s="283"/>
      <c r="Z4" s="283"/>
      <c r="AA4" s="283"/>
      <c r="AB4" s="283"/>
      <c r="AC4" s="284"/>
      <c r="AD4" s="282" t="s">
        <v>29</v>
      </c>
      <c r="AE4" s="283"/>
      <c r="AF4" s="283"/>
      <c r="AG4" s="283"/>
      <c r="AH4" s="283"/>
      <c r="AI4" s="284"/>
      <c r="AJ4" s="282" t="s">
        <v>10</v>
      </c>
      <c r="AK4" s="283"/>
      <c r="AL4" s="283"/>
      <c r="AM4" s="283"/>
      <c r="AN4" s="283"/>
      <c r="AO4" s="284"/>
      <c r="AP4" s="282" t="s">
        <v>137</v>
      </c>
      <c r="AQ4" s="283"/>
      <c r="AR4" s="283"/>
      <c r="AS4" s="283"/>
      <c r="AT4" s="283"/>
      <c r="AU4" s="284"/>
      <c r="AV4" s="282" t="s">
        <v>65</v>
      </c>
      <c r="AW4" s="283"/>
      <c r="AX4" s="283"/>
      <c r="AY4" s="283"/>
      <c r="AZ4" s="283"/>
      <c r="BA4" s="284"/>
    </row>
    <row r="5" spans="1:53" s="35" customFormat="1" ht="28.2" thickBot="1" x14ac:dyDescent="0.35">
      <c r="A5" s="187" t="s">
        <v>26</v>
      </c>
      <c r="B5" s="145" t="s">
        <v>23</v>
      </c>
      <c r="C5" s="145" t="s">
        <v>56</v>
      </c>
      <c r="D5" s="145" t="s">
        <v>44</v>
      </c>
      <c r="E5" s="183" t="s">
        <v>40</v>
      </c>
      <c r="F5" s="143" t="s">
        <v>24</v>
      </c>
      <c r="G5" s="144" t="s">
        <v>25</v>
      </c>
      <c r="H5" s="145" t="s">
        <v>42</v>
      </c>
      <c r="I5" s="144" t="s">
        <v>26</v>
      </c>
      <c r="J5" s="144" t="s">
        <v>41</v>
      </c>
      <c r="K5" s="146" t="s">
        <v>40</v>
      </c>
      <c r="L5" s="192" t="s">
        <v>24</v>
      </c>
      <c r="M5" s="144" t="s">
        <v>25</v>
      </c>
      <c r="N5" s="145" t="s">
        <v>42</v>
      </c>
      <c r="O5" s="144" t="s">
        <v>26</v>
      </c>
      <c r="P5" s="144" t="s">
        <v>41</v>
      </c>
      <c r="Q5" s="146" t="s">
        <v>40</v>
      </c>
      <c r="R5" s="143" t="s">
        <v>24</v>
      </c>
      <c r="S5" s="144" t="s">
        <v>25</v>
      </c>
      <c r="T5" s="145" t="s">
        <v>42</v>
      </c>
      <c r="U5" s="144" t="s">
        <v>26</v>
      </c>
      <c r="V5" s="144" t="s">
        <v>41</v>
      </c>
      <c r="W5" s="146" t="s">
        <v>40</v>
      </c>
      <c r="X5" s="143" t="s">
        <v>24</v>
      </c>
      <c r="Y5" s="144" t="s">
        <v>25</v>
      </c>
      <c r="Z5" s="145" t="s">
        <v>42</v>
      </c>
      <c r="AA5" s="144" t="s">
        <v>26</v>
      </c>
      <c r="AB5" s="144" t="s">
        <v>41</v>
      </c>
      <c r="AC5" s="146" t="s">
        <v>40</v>
      </c>
      <c r="AD5" s="143" t="s">
        <v>24</v>
      </c>
      <c r="AE5" s="144" t="s">
        <v>25</v>
      </c>
      <c r="AF5" s="145" t="s">
        <v>42</v>
      </c>
      <c r="AG5" s="144" t="s">
        <v>26</v>
      </c>
      <c r="AH5" s="144" t="s">
        <v>41</v>
      </c>
      <c r="AI5" s="146" t="s">
        <v>40</v>
      </c>
      <c r="AJ5" s="143" t="s">
        <v>24</v>
      </c>
      <c r="AK5" s="144" t="s">
        <v>25</v>
      </c>
      <c r="AL5" s="145" t="s">
        <v>42</v>
      </c>
      <c r="AM5" s="144" t="s">
        <v>26</v>
      </c>
      <c r="AN5" s="144" t="s">
        <v>41</v>
      </c>
      <c r="AO5" s="193" t="s">
        <v>40</v>
      </c>
      <c r="AP5" s="143" t="s">
        <v>24</v>
      </c>
      <c r="AQ5" s="144" t="s">
        <v>25</v>
      </c>
      <c r="AR5" s="145" t="s">
        <v>42</v>
      </c>
      <c r="AS5" s="144" t="s">
        <v>26</v>
      </c>
      <c r="AT5" s="144" t="s">
        <v>41</v>
      </c>
      <c r="AU5" s="146" t="s">
        <v>40</v>
      </c>
      <c r="AV5" s="194" t="s">
        <v>24</v>
      </c>
      <c r="AW5" s="195" t="s">
        <v>25</v>
      </c>
      <c r="AX5" s="196" t="s">
        <v>42</v>
      </c>
      <c r="AY5" s="195" t="s">
        <v>26</v>
      </c>
      <c r="AZ5" s="195" t="s">
        <v>41</v>
      </c>
      <c r="BA5" s="197" t="s">
        <v>40</v>
      </c>
    </row>
    <row r="6" spans="1:53" s="20" customFormat="1" ht="14.4" customHeight="1" x14ac:dyDescent="0.3">
      <c r="A6" s="164" t="s">
        <v>79</v>
      </c>
      <c r="B6" s="117" t="s">
        <v>18</v>
      </c>
      <c r="C6" s="151" t="s">
        <v>19</v>
      </c>
      <c r="D6" s="208" t="s">
        <v>5</v>
      </c>
      <c r="E6" s="211">
        <f>K6+Q6+AI6</f>
        <v>81</v>
      </c>
      <c r="F6" s="153">
        <v>96</v>
      </c>
      <c r="G6" s="151" t="s">
        <v>20</v>
      </c>
      <c r="H6" s="151">
        <v>18</v>
      </c>
      <c r="I6" s="152">
        <v>1</v>
      </c>
      <c r="J6" s="141">
        <f>10*1.5</f>
        <v>15</v>
      </c>
      <c r="K6" s="154">
        <f>J6+H6</f>
        <v>33</v>
      </c>
      <c r="L6" s="153">
        <v>93</v>
      </c>
      <c r="M6" s="151" t="s">
        <v>4</v>
      </c>
      <c r="N6" s="141">
        <v>14</v>
      </c>
      <c r="O6" s="104">
        <v>1</v>
      </c>
      <c r="P6" s="141">
        <v>10</v>
      </c>
      <c r="Q6" s="154">
        <f>P6+N6</f>
        <v>24</v>
      </c>
      <c r="R6" s="117"/>
      <c r="S6" s="141"/>
      <c r="T6" s="141"/>
      <c r="U6" s="104"/>
      <c r="V6" s="141"/>
      <c r="W6" s="142"/>
      <c r="X6" s="117"/>
      <c r="Y6" s="141"/>
      <c r="Z6" s="141"/>
      <c r="AA6" s="104"/>
      <c r="AB6" s="141"/>
      <c r="AC6" s="155"/>
      <c r="AD6" s="153">
        <v>92</v>
      </c>
      <c r="AE6" s="151" t="s">
        <v>4</v>
      </c>
      <c r="AF6" s="151">
        <v>14</v>
      </c>
      <c r="AG6" s="152">
        <v>1</v>
      </c>
      <c r="AH6" s="141">
        <v>10</v>
      </c>
      <c r="AI6" s="154">
        <f>AH6+AF6</f>
        <v>24</v>
      </c>
      <c r="AJ6" s="117"/>
      <c r="AK6" s="141"/>
      <c r="AL6" s="141"/>
      <c r="AM6" s="104"/>
      <c r="AN6" s="141"/>
      <c r="AO6" s="142"/>
      <c r="AP6" s="153">
        <v>90</v>
      </c>
      <c r="AQ6" s="151" t="s">
        <v>4</v>
      </c>
      <c r="AR6" s="151">
        <v>14</v>
      </c>
      <c r="AS6" s="152"/>
      <c r="AT6" s="141"/>
      <c r="AU6" s="154">
        <f>AT6+AR6</f>
        <v>14</v>
      </c>
      <c r="AV6" s="117"/>
      <c r="AW6" s="141"/>
      <c r="AX6" s="141"/>
      <c r="AY6" s="104"/>
      <c r="AZ6" s="141"/>
      <c r="BA6" s="142"/>
    </row>
    <row r="7" spans="1:53" ht="15.6" customHeight="1" x14ac:dyDescent="0.3">
      <c r="A7" s="202">
        <v>2</v>
      </c>
      <c r="B7" s="76" t="s">
        <v>33</v>
      </c>
      <c r="C7" s="161" t="s">
        <v>34</v>
      </c>
      <c r="D7" s="209" t="s">
        <v>5</v>
      </c>
      <c r="E7" s="212">
        <f>AI7+AU7</f>
        <v>38</v>
      </c>
      <c r="F7" s="37"/>
      <c r="G7" s="12"/>
      <c r="H7" s="12"/>
      <c r="I7" s="12"/>
      <c r="J7" s="12"/>
      <c r="K7" s="148"/>
      <c r="L7" s="37"/>
      <c r="M7" s="12"/>
      <c r="N7" s="12"/>
      <c r="O7" s="12"/>
      <c r="P7" s="12"/>
      <c r="Q7" s="148"/>
      <c r="R7" s="37"/>
      <c r="S7" s="12"/>
      <c r="T7" s="12"/>
      <c r="U7" s="12"/>
      <c r="V7" s="12"/>
      <c r="W7" s="148"/>
      <c r="X7" s="37"/>
      <c r="Y7" s="12"/>
      <c r="Z7" s="12"/>
      <c r="AA7" s="12"/>
      <c r="AB7" s="12"/>
      <c r="AC7" s="148"/>
      <c r="AD7" s="158">
        <v>88</v>
      </c>
      <c r="AE7" s="12" t="s">
        <v>6</v>
      </c>
      <c r="AF7" s="12">
        <v>10</v>
      </c>
      <c r="AG7" s="12">
        <v>2</v>
      </c>
      <c r="AH7" s="12">
        <v>9</v>
      </c>
      <c r="AI7" s="159">
        <f>AH7+AF7</f>
        <v>19</v>
      </c>
      <c r="AJ7" s="149">
        <v>90</v>
      </c>
      <c r="AK7" s="12" t="s">
        <v>4</v>
      </c>
      <c r="AL7" s="12">
        <v>14</v>
      </c>
      <c r="AM7" s="12">
        <v>1</v>
      </c>
      <c r="AN7" s="12">
        <v>10</v>
      </c>
      <c r="AO7" s="159">
        <f>AN7+AL7</f>
        <v>24</v>
      </c>
      <c r="AP7" s="158">
        <v>92</v>
      </c>
      <c r="AQ7" s="156" t="s">
        <v>4</v>
      </c>
      <c r="AR7" s="12">
        <v>14</v>
      </c>
      <c r="AS7" s="12">
        <v>5</v>
      </c>
      <c r="AT7" s="12">
        <f>1.25*4</f>
        <v>5</v>
      </c>
      <c r="AU7" s="159">
        <f>AT7+AR7</f>
        <v>19</v>
      </c>
      <c r="AV7" s="37">
        <v>87</v>
      </c>
      <c r="AW7" s="12" t="s">
        <v>6</v>
      </c>
      <c r="AX7" s="12">
        <v>10</v>
      </c>
      <c r="AY7" s="12">
        <v>2</v>
      </c>
      <c r="AZ7" s="12">
        <v>9</v>
      </c>
      <c r="BA7" s="159">
        <f>AZ7+AX7</f>
        <v>19</v>
      </c>
    </row>
    <row r="8" spans="1:53" x14ac:dyDescent="0.3">
      <c r="A8" s="135" t="s">
        <v>100</v>
      </c>
      <c r="B8" s="37" t="s">
        <v>54</v>
      </c>
      <c r="C8" s="156" t="s">
        <v>55</v>
      </c>
      <c r="D8" s="209" t="s">
        <v>5</v>
      </c>
      <c r="E8" s="213">
        <f>K8+AU8</f>
        <v>37.5</v>
      </c>
      <c r="F8" s="158">
        <v>93</v>
      </c>
      <c r="G8" s="156" t="s">
        <v>4</v>
      </c>
      <c r="H8" s="12">
        <v>14</v>
      </c>
      <c r="I8" s="34">
        <v>2</v>
      </c>
      <c r="J8" s="12">
        <f>9*1.5</f>
        <v>13.5</v>
      </c>
      <c r="K8" s="159">
        <f t="shared" ref="K8:K15" si="0">J8+H8</f>
        <v>27.5</v>
      </c>
      <c r="L8" s="37"/>
      <c r="M8" s="12"/>
      <c r="N8" s="12"/>
      <c r="O8" s="34"/>
      <c r="P8" s="12"/>
      <c r="Q8" s="159"/>
      <c r="R8" s="37"/>
      <c r="S8" s="12"/>
      <c r="T8" s="12"/>
      <c r="U8" s="34"/>
      <c r="V8" s="12"/>
      <c r="W8" s="22"/>
      <c r="X8" s="37"/>
      <c r="Y8" s="12"/>
      <c r="Z8" s="12"/>
      <c r="AA8" s="34"/>
      <c r="AB8" s="12"/>
      <c r="AC8" s="160"/>
      <c r="AD8" s="158"/>
      <c r="AE8" s="156"/>
      <c r="AF8" s="156"/>
      <c r="AG8" s="157"/>
      <c r="AH8" s="12"/>
      <c r="AI8" s="159"/>
      <c r="AJ8" s="158"/>
      <c r="AK8" s="156"/>
      <c r="AL8" s="156"/>
      <c r="AM8" s="157"/>
      <c r="AN8" s="12"/>
      <c r="AO8" s="160"/>
      <c r="AP8" s="158">
        <v>82</v>
      </c>
      <c r="AQ8" s="156" t="s">
        <v>6</v>
      </c>
      <c r="AR8" s="156">
        <v>10</v>
      </c>
      <c r="AS8" s="157"/>
      <c r="AT8" s="12"/>
      <c r="AU8" s="159">
        <f>AT8+AR8</f>
        <v>10</v>
      </c>
      <c r="AV8" s="37"/>
      <c r="AW8" s="12"/>
      <c r="AX8" s="12"/>
      <c r="AY8" s="34"/>
      <c r="AZ8" s="12"/>
      <c r="BA8" s="22"/>
    </row>
    <row r="9" spans="1:53" x14ac:dyDescent="0.3">
      <c r="A9" s="135" t="s">
        <v>101</v>
      </c>
      <c r="B9" s="37" t="s">
        <v>109</v>
      </c>
      <c r="C9" s="156" t="s">
        <v>110</v>
      </c>
      <c r="D9" s="209" t="s">
        <v>5</v>
      </c>
      <c r="E9" s="213">
        <f>K9+AI9</f>
        <v>26</v>
      </c>
      <c r="F9" s="158">
        <v>88</v>
      </c>
      <c r="G9" s="156" t="s">
        <v>6</v>
      </c>
      <c r="H9" s="156">
        <v>10</v>
      </c>
      <c r="I9" s="157"/>
      <c r="J9" s="12"/>
      <c r="K9" s="159">
        <f t="shared" si="0"/>
        <v>10</v>
      </c>
      <c r="L9" s="37"/>
      <c r="M9" s="12"/>
      <c r="N9" s="12"/>
      <c r="O9" s="34"/>
      <c r="P9" s="12"/>
      <c r="Q9" s="159"/>
      <c r="R9" s="37"/>
      <c r="S9" s="12"/>
      <c r="T9" s="12"/>
      <c r="U9" s="34"/>
      <c r="V9" s="12"/>
      <c r="W9" s="22"/>
      <c r="X9" s="37"/>
      <c r="Y9" s="12"/>
      <c r="Z9" s="12"/>
      <c r="AA9" s="34"/>
      <c r="AB9" s="12"/>
      <c r="AC9" s="160"/>
      <c r="AD9" s="158">
        <v>86</v>
      </c>
      <c r="AE9" s="156" t="s">
        <v>6</v>
      </c>
      <c r="AF9" s="12">
        <v>10</v>
      </c>
      <c r="AG9" s="34">
        <v>4</v>
      </c>
      <c r="AH9" s="12">
        <v>6</v>
      </c>
      <c r="AI9" s="159">
        <f>AH9+AF9</f>
        <v>16</v>
      </c>
      <c r="AJ9" s="37"/>
      <c r="AK9" s="12"/>
      <c r="AL9" s="12"/>
      <c r="AM9" s="34"/>
      <c r="AN9" s="12"/>
      <c r="AO9" s="22"/>
      <c r="AP9" s="37"/>
      <c r="AQ9" s="12"/>
      <c r="AR9" s="12"/>
      <c r="AS9" s="34"/>
      <c r="AT9" s="12"/>
      <c r="AU9" s="160"/>
      <c r="AV9" s="37"/>
      <c r="AW9" s="12"/>
      <c r="AX9" s="12"/>
      <c r="AY9" s="34"/>
      <c r="AZ9" s="12"/>
      <c r="BA9" s="22"/>
    </row>
    <row r="10" spans="1:53" x14ac:dyDescent="0.3">
      <c r="A10" s="135" t="s">
        <v>145</v>
      </c>
      <c r="B10" s="37" t="s">
        <v>2</v>
      </c>
      <c r="C10" s="156" t="s">
        <v>3</v>
      </c>
      <c r="D10" s="209" t="s">
        <v>5</v>
      </c>
      <c r="E10" s="213">
        <f>AU10+K10</f>
        <v>24</v>
      </c>
      <c r="F10" s="158">
        <v>88</v>
      </c>
      <c r="G10" s="156" t="s">
        <v>6</v>
      </c>
      <c r="H10" s="12">
        <v>10</v>
      </c>
      <c r="I10" s="34"/>
      <c r="J10" s="12"/>
      <c r="K10" s="159">
        <f t="shared" si="0"/>
        <v>10</v>
      </c>
      <c r="L10" s="37"/>
      <c r="M10" s="12"/>
      <c r="N10" s="12"/>
      <c r="O10" s="34"/>
      <c r="P10" s="12"/>
      <c r="Q10" s="159"/>
      <c r="R10" s="37"/>
      <c r="S10" s="12"/>
      <c r="T10" s="12"/>
      <c r="U10" s="34"/>
      <c r="V10" s="12"/>
      <c r="W10" s="22"/>
      <c r="X10" s="158"/>
      <c r="Y10" s="156"/>
      <c r="Z10" s="156"/>
      <c r="AA10" s="157"/>
      <c r="AB10" s="12"/>
      <c r="AC10" s="160"/>
      <c r="AD10" s="37"/>
      <c r="AE10" s="12"/>
      <c r="AF10" s="12"/>
      <c r="AG10" s="34"/>
      <c r="AH10" s="12"/>
      <c r="AI10" s="159"/>
      <c r="AJ10" s="37"/>
      <c r="AK10" s="12"/>
      <c r="AL10" s="12"/>
      <c r="AM10" s="34"/>
      <c r="AN10" s="12"/>
      <c r="AO10" s="22"/>
      <c r="AP10" s="37">
        <v>90</v>
      </c>
      <c r="AQ10" s="12" t="s">
        <v>4</v>
      </c>
      <c r="AR10" s="12">
        <v>14</v>
      </c>
      <c r="AS10" s="34"/>
      <c r="AT10" s="12"/>
      <c r="AU10" s="159">
        <f>AT10+AR10</f>
        <v>14</v>
      </c>
      <c r="AV10" s="37"/>
      <c r="AW10" s="12"/>
      <c r="AX10" s="12"/>
      <c r="AY10" s="34"/>
      <c r="AZ10" s="12"/>
      <c r="BA10" s="22"/>
    </row>
    <row r="11" spans="1:53" x14ac:dyDescent="0.3">
      <c r="A11" s="135" t="s">
        <v>145</v>
      </c>
      <c r="B11" s="37" t="s">
        <v>13</v>
      </c>
      <c r="C11" s="156" t="s">
        <v>14</v>
      </c>
      <c r="D11" s="209" t="s">
        <v>5</v>
      </c>
      <c r="E11" s="213">
        <f>K11+Q11</f>
        <v>24</v>
      </c>
      <c r="F11" s="158">
        <v>83</v>
      </c>
      <c r="G11" s="156" t="s">
        <v>6</v>
      </c>
      <c r="H11" s="12">
        <v>10</v>
      </c>
      <c r="I11" s="34"/>
      <c r="J11" s="12"/>
      <c r="K11" s="159">
        <f t="shared" si="0"/>
        <v>10</v>
      </c>
      <c r="L11" s="37">
        <v>87</v>
      </c>
      <c r="M11" s="12" t="s">
        <v>6</v>
      </c>
      <c r="N11" s="12">
        <v>10</v>
      </c>
      <c r="O11" s="34">
        <v>5</v>
      </c>
      <c r="P11" s="12">
        <v>4</v>
      </c>
      <c r="Q11" s="159">
        <f>P11+N11</f>
        <v>14</v>
      </c>
      <c r="R11" s="37"/>
      <c r="S11" s="12"/>
      <c r="T11" s="12"/>
      <c r="U11" s="34"/>
      <c r="V11" s="12"/>
      <c r="W11" s="22"/>
      <c r="X11" s="37"/>
      <c r="Y11" s="12"/>
      <c r="Z11" s="12"/>
      <c r="AA11" s="34"/>
      <c r="AB11" s="12"/>
      <c r="AC11" s="22"/>
      <c r="AD11" s="37"/>
      <c r="AE11" s="12"/>
      <c r="AF11" s="12"/>
      <c r="AG11" s="34"/>
      <c r="AH11" s="12"/>
      <c r="AI11" s="159"/>
      <c r="AJ11" s="37"/>
      <c r="AK11" s="12"/>
      <c r="AL11" s="12"/>
      <c r="AM11" s="34"/>
      <c r="AN11" s="12"/>
      <c r="AO11" s="22"/>
      <c r="AP11" s="158"/>
      <c r="AQ11" s="156"/>
      <c r="AR11" s="12"/>
      <c r="AS11" s="36"/>
      <c r="AT11" s="12"/>
      <c r="AU11" s="160"/>
      <c r="AV11" s="37"/>
      <c r="AW11" s="12"/>
      <c r="AX11" s="12"/>
      <c r="AY11" s="34"/>
      <c r="AZ11" s="12"/>
      <c r="BA11" s="22"/>
    </row>
    <row r="12" spans="1:53" x14ac:dyDescent="0.3">
      <c r="A12" s="135" t="s">
        <v>69</v>
      </c>
      <c r="B12" s="37" t="s">
        <v>131</v>
      </c>
      <c r="C12" s="156" t="s">
        <v>14</v>
      </c>
      <c r="D12" s="209" t="s">
        <v>5</v>
      </c>
      <c r="E12" s="213">
        <f>K12+AI12</f>
        <v>20</v>
      </c>
      <c r="F12" s="158">
        <v>80</v>
      </c>
      <c r="G12" s="156" t="s">
        <v>6</v>
      </c>
      <c r="H12" s="156">
        <v>10</v>
      </c>
      <c r="I12" s="157"/>
      <c r="J12" s="156"/>
      <c r="K12" s="159">
        <f t="shared" si="0"/>
        <v>10</v>
      </c>
      <c r="L12" s="37"/>
      <c r="M12" s="12"/>
      <c r="N12" s="12"/>
      <c r="O12" s="34"/>
      <c r="P12" s="12"/>
      <c r="Q12" s="159"/>
      <c r="R12" s="37"/>
      <c r="S12" s="12"/>
      <c r="T12" s="12"/>
      <c r="U12" s="34"/>
      <c r="V12" s="12"/>
      <c r="W12" s="22"/>
      <c r="X12" s="37"/>
      <c r="Y12" s="12"/>
      <c r="Z12" s="12"/>
      <c r="AA12" s="34"/>
      <c r="AB12" s="12"/>
      <c r="AC12" s="22"/>
      <c r="AD12" s="37">
        <v>82</v>
      </c>
      <c r="AE12" s="12" t="s">
        <v>6</v>
      </c>
      <c r="AF12" s="12">
        <v>10</v>
      </c>
      <c r="AG12" s="34">
        <v>6</v>
      </c>
      <c r="AH12" s="12"/>
      <c r="AI12" s="159">
        <f>AH12+AF12</f>
        <v>10</v>
      </c>
      <c r="AJ12" s="37"/>
      <c r="AK12" s="12"/>
      <c r="AL12" s="12"/>
      <c r="AM12" s="34"/>
      <c r="AN12" s="12"/>
      <c r="AO12" s="22"/>
      <c r="AP12" s="37"/>
      <c r="AQ12" s="12"/>
      <c r="AR12" s="12"/>
      <c r="AS12" s="34"/>
      <c r="AT12" s="12"/>
      <c r="AU12" s="27"/>
      <c r="AV12" s="37"/>
      <c r="AW12" s="12"/>
      <c r="AX12" s="12"/>
      <c r="AY12" s="34"/>
      <c r="AZ12" s="12"/>
      <c r="BA12" s="22"/>
    </row>
    <row r="13" spans="1:53" x14ac:dyDescent="0.3">
      <c r="A13" s="135" t="s">
        <v>70</v>
      </c>
      <c r="B13" s="37" t="s">
        <v>129</v>
      </c>
      <c r="C13" s="156" t="s">
        <v>130</v>
      </c>
      <c r="D13" s="209" t="s">
        <v>5</v>
      </c>
      <c r="E13" s="213">
        <v>19</v>
      </c>
      <c r="F13" s="158">
        <v>89</v>
      </c>
      <c r="G13" s="156" t="s">
        <v>6</v>
      </c>
      <c r="H13" s="156">
        <v>10</v>
      </c>
      <c r="I13" s="157">
        <v>4</v>
      </c>
      <c r="J13" s="156">
        <f>6*1.5</f>
        <v>9</v>
      </c>
      <c r="K13" s="159">
        <f t="shared" si="0"/>
        <v>19</v>
      </c>
      <c r="L13" s="37"/>
      <c r="M13" s="12"/>
      <c r="N13" s="12"/>
      <c r="O13" s="34"/>
      <c r="P13" s="12"/>
      <c r="Q13" s="159"/>
      <c r="R13" s="37"/>
      <c r="S13" s="12"/>
      <c r="T13" s="12"/>
      <c r="U13" s="34"/>
      <c r="V13" s="12"/>
      <c r="W13" s="22"/>
      <c r="X13" s="37"/>
      <c r="Y13" s="12"/>
      <c r="Z13" s="12"/>
      <c r="AA13" s="34"/>
      <c r="AB13" s="12"/>
      <c r="AC13" s="22"/>
      <c r="AD13" s="158"/>
      <c r="AE13" s="156"/>
      <c r="AF13" s="12"/>
      <c r="AG13" s="34"/>
      <c r="AH13" s="12"/>
      <c r="AI13" s="159"/>
      <c r="AJ13" s="158"/>
      <c r="AK13" s="156"/>
      <c r="AL13" s="156"/>
      <c r="AM13" s="157"/>
      <c r="AN13" s="12"/>
      <c r="AO13" s="160"/>
      <c r="AP13" s="37"/>
      <c r="AQ13" s="12"/>
      <c r="AR13" s="12"/>
      <c r="AS13" s="34"/>
      <c r="AT13" s="12"/>
      <c r="AU13" s="27"/>
      <c r="AV13" s="37"/>
      <c r="AW13" s="12"/>
      <c r="AX13" s="12"/>
      <c r="AY13" s="34"/>
      <c r="AZ13" s="12"/>
      <c r="BA13" s="22"/>
    </row>
    <row r="14" spans="1:53" ht="15" thickBot="1" x14ac:dyDescent="0.35">
      <c r="A14" s="135" t="s">
        <v>146</v>
      </c>
      <c r="B14" s="37" t="s">
        <v>46</v>
      </c>
      <c r="C14" s="156" t="s">
        <v>47</v>
      </c>
      <c r="D14" s="209" t="s">
        <v>5</v>
      </c>
      <c r="E14" s="213">
        <f>K14</f>
        <v>10</v>
      </c>
      <c r="F14" s="158">
        <v>84</v>
      </c>
      <c r="G14" s="156" t="s">
        <v>6</v>
      </c>
      <c r="H14" s="12">
        <v>10</v>
      </c>
      <c r="I14" s="34"/>
      <c r="J14" s="12"/>
      <c r="K14" s="159">
        <f t="shared" si="0"/>
        <v>10</v>
      </c>
      <c r="L14" s="158"/>
      <c r="M14" s="156"/>
      <c r="N14" s="156"/>
      <c r="O14" s="157"/>
      <c r="P14" s="12"/>
      <c r="Q14" s="159"/>
      <c r="R14" s="37"/>
      <c r="S14" s="12"/>
      <c r="T14" s="12"/>
      <c r="U14" s="34"/>
      <c r="V14" s="12"/>
      <c r="W14" s="22"/>
      <c r="X14" s="37"/>
      <c r="Y14" s="12"/>
      <c r="Z14" s="12"/>
      <c r="AA14" s="34"/>
      <c r="AB14" s="12"/>
      <c r="AC14" s="160"/>
      <c r="AD14" s="37"/>
      <c r="AE14" s="12"/>
      <c r="AF14" s="12"/>
      <c r="AG14" s="34"/>
      <c r="AH14" s="12"/>
      <c r="AI14" s="159"/>
      <c r="AJ14" s="37"/>
      <c r="AK14" s="12"/>
      <c r="AL14" s="12"/>
      <c r="AM14" s="34"/>
      <c r="AN14" s="12"/>
      <c r="AO14" s="22"/>
      <c r="AP14" s="37"/>
      <c r="AQ14" s="12"/>
      <c r="AR14" s="12"/>
      <c r="AS14" s="34"/>
      <c r="AT14" s="12"/>
      <c r="AU14" s="27"/>
      <c r="AV14" s="37"/>
      <c r="AW14" s="12"/>
      <c r="AX14" s="12"/>
      <c r="AY14" s="34"/>
      <c r="AZ14" s="12"/>
      <c r="BA14" s="22"/>
    </row>
    <row r="15" spans="1:53" ht="16.2" customHeight="1" x14ac:dyDescent="0.3">
      <c r="A15" s="135" t="s">
        <v>146</v>
      </c>
      <c r="B15" s="37" t="s">
        <v>52</v>
      </c>
      <c r="C15" s="156" t="s">
        <v>53</v>
      </c>
      <c r="D15" s="209" t="s">
        <v>5</v>
      </c>
      <c r="E15" s="214">
        <f>K15</f>
        <v>10</v>
      </c>
      <c r="F15" s="158">
        <v>80</v>
      </c>
      <c r="G15" s="156" t="s">
        <v>6</v>
      </c>
      <c r="H15" s="12">
        <v>10</v>
      </c>
      <c r="I15" s="12"/>
      <c r="J15" s="12"/>
      <c r="K15" s="159">
        <f t="shared" si="0"/>
        <v>10</v>
      </c>
      <c r="L15" s="37"/>
      <c r="M15" s="12"/>
      <c r="N15" s="12"/>
      <c r="O15" s="34"/>
      <c r="P15" s="12"/>
      <c r="Q15" s="159"/>
      <c r="R15" s="37"/>
      <c r="S15" s="12"/>
      <c r="T15" s="12"/>
      <c r="U15" s="34"/>
      <c r="V15" s="12"/>
      <c r="W15" s="22"/>
      <c r="X15" s="37"/>
      <c r="Y15" s="12"/>
      <c r="Z15" s="12"/>
      <c r="AA15" s="34"/>
      <c r="AB15" s="12"/>
      <c r="AC15" s="22"/>
      <c r="AD15" s="37"/>
      <c r="AE15" s="12"/>
      <c r="AF15" s="12"/>
      <c r="AG15" s="34"/>
      <c r="AH15" s="12"/>
      <c r="AI15" s="159"/>
      <c r="AJ15" s="37"/>
      <c r="AK15" s="12"/>
      <c r="AL15" s="12"/>
      <c r="AM15" s="34"/>
      <c r="AN15" s="12"/>
      <c r="AO15" s="22"/>
      <c r="AP15" s="37"/>
      <c r="AQ15" s="12"/>
      <c r="AR15" s="12"/>
      <c r="AS15" s="34"/>
      <c r="AT15" s="12"/>
      <c r="AU15" s="23"/>
      <c r="AV15" s="37"/>
      <c r="AW15" s="12"/>
      <c r="AX15" s="12"/>
      <c r="AY15" s="34"/>
      <c r="AZ15" s="12"/>
      <c r="BA15" s="83"/>
    </row>
    <row r="16" spans="1:53" ht="15" thickBot="1" x14ac:dyDescent="0.35">
      <c r="A16" s="203">
        <v>11</v>
      </c>
      <c r="B16" s="39" t="s">
        <v>106</v>
      </c>
      <c r="C16" s="198" t="s">
        <v>111</v>
      </c>
      <c r="D16" s="210" t="s">
        <v>5</v>
      </c>
      <c r="E16" s="215">
        <v>6</v>
      </c>
      <c r="F16" s="39"/>
      <c r="G16" s="25"/>
      <c r="H16" s="25"/>
      <c r="I16" s="25"/>
      <c r="J16" s="25"/>
      <c r="K16" s="200"/>
      <c r="L16" s="39"/>
      <c r="M16" s="25"/>
      <c r="N16" s="25"/>
      <c r="O16" s="25"/>
      <c r="P16" s="25"/>
      <c r="Q16" s="199"/>
      <c r="R16" s="39"/>
      <c r="S16" s="25"/>
      <c r="T16" s="25"/>
      <c r="U16" s="25"/>
      <c r="V16" s="25"/>
      <c r="W16" s="200"/>
      <c r="X16" s="39"/>
      <c r="Y16" s="25"/>
      <c r="Z16" s="25"/>
      <c r="AA16" s="25"/>
      <c r="AB16" s="25"/>
      <c r="AC16" s="200"/>
      <c r="AD16" s="201">
        <v>70</v>
      </c>
      <c r="AE16" s="25" t="s">
        <v>7</v>
      </c>
      <c r="AF16" s="25">
        <v>6</v>
      </c>
      <c r="AG16" s="25"/>
      <c r="AH16" s="25"/>
      <c r="AI16" s="162">
        <f>AH16+AF16</f>
        <v>6</v>
      </c>
      <c r="AJ16" s="150"/>
      <c r="AK16" s="25"/>
      <c r="AL16" s="25"/>
      <c r="AM16" s="25"/>
      <c r="AN16" s="25"/>
      <c r="AO16" s="199"/>
      <c r="AP16" s="39"/>
      <c r="AQ16" s="25"/>
      <c r="AR16" s="25"/>
      <c r="AS16" s="25"/>
      <c r="AT16" s="25"/>
      <c r="AU16" s="163"/>
      <c r="AV16" s="39"/>
      <c r="AW16" s="25"/>
      <c r="AX16" s="25"/>
      <c r="AY16" s="25"/>
      <c r="AZ16" s="25"/>
      <c r="BA16" s="40"/>
    </row>
  </sheetData>
  <sortState xmlns:xlrd2="http://schemas.microsoft.com/office/spreadsheetml/2017/richdata2" ref="A6:BA16">
    <sortCondition descending="1" ref="E6:E16"/>
  </sortState>
  <mergeCells count="33">
    <mergeCell ref="A1:E4"/>
    <mergeCell ref="AJ1:AO1"/>
    <mergeCell ref="AJ2:AO2"/>
    <mergeCell ref="AJ3:AO3"/>
    <mergeCell ref="AJ4:AO4"/>
    <mergeCell ref="F1:K1"/>
    <mergeCell ref="F2:K2"/>
    <mergeCell ref="F3:K3"/>
    <mergeCell ref="F4:K4"/>
    <mergeCell ref="X1:AC1"/>
    <mergeCell ref="X2:AC2"/>
    <mergeCell ref="X3:AC3"/>
    <mergeCell ref="X4:AC4"/>
    <mergeCell ref="AD1:AI1"/>
    <mergeCell ref="AD2:AI2"/>
    <mergeCell ref="AD3:AI3"/>
    <mergeCell ref="AD4:AI4"/>
    <mergeCell ref="L1:Q1"/>
    <mergeCell ref="L2:Q2"/>
    <mergeCell ref="L3:Q3"/>
    <mergeCell ref="L4:Q4"/>
    <mergeCell ref="R1:W1"/>
    <mergeCell ref="R2:W2"/>
    <mergeCell ref="R3:W3"/>
    <mergeCell ref="R4:W4"/>
    <mergeCell ref="AP1:AU1"/>
    <mergeCell ref="AP2:AU2"/>
    <mergeCell ref="AP3:AU3"/>
    <mergeCell ref="AP4:AU4"/>
    <mergeCell ref="AV1:BA1"/>
    <mergeCell ref="AV2:BA2"/>
    <mergeCell ref="AV3:BA3"/>
    <mergeCell ref="AV4:BA4"/>
  </mergeCells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9E546-1972-426D-AEB2-D6949EB38629}">
  <dimension ref="A1:M12"/>
  <sheetViews>
    <sheetView topLeftCell="A2" workbookViewId="0">
      <selection activeCell="C17" sqref="C17"/>
    </sheetView>
  </sheetViews>
  <sheetFormatPr defaultRowHeight="14.4" x14ac:dyDescent="0.3"/>
  <cols>
    <col min="2" max="2" width="28.44140625" bestFit="1" customWidth="1"/>
    <col min="3" max="3" width="16.109375" customWidth="1"/>
    <col min="5" max="5" width="23.6640625" bestFit="1" customWidth="1"/>
    <col min="6" max="6" width="18.6640625" customWidth="1"/>
    <col min="7" max="7" width="9.109375" style="2"/>
    <col min="8" max="8" width="17.109375" customWidth="1"/>
    <col min="9" max="9" width="14.21875" customWidth="1"/>
    <col min="10" max="10" width="9.109375" style="2"/>
    <col min="11" max="11" width="19.33203125" bestFit="1" customWidth="1"/>
    <col min="12" max="12" width="13.5546875" bestFit="1" customWidth="1"/>
    <col min="13" max="13" width="9.109375" style="2"/>
  </cols>
  <sheetData>
    <row r="1" spans="1:13" x14ac:dyDescent="0.3">
      <c r="A1" s="303" t="s">
        <v>82</v>
      </c>
      <c r="B1" s="304"/>
      <c r="C1" s="304"/>
      <c r="D1" s="305"/>
      <c r="E1" s="312" t="s">
        <v>95</v>
      </c>
      <c r="F1" s="313"/>
      <c r="G1" s="313"/>
      <c r="H1" s="313"/>
      <c r="I1" s="313"/>
      <c r="J1" s="313"/>
      <c r="K1" s="313"/>
      <c r="L1" s="313"/>
      <c r="M1" s="314"/>
    </row>
    <row r="2" spans="1:13" x14ac:dyDescent="0.3">
      <c r="A2" s="306"/>
      <c r="B2" s="307"/>
      <c r="C2" s="307"/>
      <c r="D2" s="308"/>
      <c r="E2" s="315"/>
      <c r="F2" s="316"/>
      <c r="G2" s="316"/>
      <c r="H2" s="316"/>
      <c r="I2" s="316"/>
      <c r="J2" s="316"/>
      <c r="K2" s="316"/>
      <c r="L2" s="316"/>
      <c r="M2" s="317"/>
    </row>
    <row r="3" spans="1:13" x14ac:dyDescent="0.3">
      <c r="A3" s="306"/>
      <c r="B3" s="307"/>
      <c r="C3" s="307"/>
      <c r="D3" s="308"/>
      <c r="E3" s="315"/>
      <c r="F3" s="316"/>
      <c r="G3" s="316"/>
      <c r="H3" s="316"/>
      <c r="I3" s="316"/>
      <c r="J3" s="316"/>
      <c r="K3" s="316"/>
      <c r="L3" s="316"/>
      <c r="M3" s="317"/>
    </row>
    <row r="4" spans="1:13" ht="15" thickBot="1" x14ac:dyDescent="0.35">
      <c r="A4" s="309"/>
      <c r="B4" s="310"/>
      <c r="C4" s="310"/>
      <c r="D4" s="311"/>
      <c r="E4" s="318"/>
      <c r="F4" s="319"/>
      <c r="G4" s="319"/>
      <c r="H4" s="319"/>
      <c r="I4" s="319"/>
      <c r="J4" s="319"/>
      <c r="K4" s="319"/>
      <c r="L4" s="319"/>
      <c r="M4" s="320"/>
    </row>
    <row r="5" spans="1:13" ht="15" thickBot="1" x14ac:dyDescent="0.35">
      <c r="A5" s="106" t="s">
        <v>26</v>
      </c>
      <c r="B5" s="107" t="s">
        <v>23</v>
      </c>
      <c r="C5" s="107" t="s">
        <v>88</v>
      </c>
      <c r="D5" s="108" t="s">
        <v>40</v>
      </c>
      <c r="E5" s="109" t="s">
        <v>92</v>
      </c>
      <c r="F5" s="107" t="s">
        <v>94</v>
      </c>
      <c r="G5" s="140" t="s">
        <v>93</v>
      </c>
      <c r="H5" s="178" t="s">
        <v>92</v>
      </c>
      <c r="I5" s="176" t="s">
        <v>94</v>
      </c>
      <c r="J5" s="179" t="s">
        <v>93</v>
      </c>
      <c r="K5" s="178" t="s">
        <v>92</v>
      </c>
      <c r="L5" s="176" t="s">
        <v>94</v>
      </c>
      <c r="M5" s="179" t="s">
        <v>93</v>
      </c>
    </row>
    <row r="6" spans="1:13" x14ac:dyDescent="0.3">
      <c r="A6" s="206" t="s">
        <v>79</v>
      </c>
      <c r="B6" s="87" t="s">
        <v>89</v>
      </c>
      <c r="C6" s="228" t="s">
        <v>19</v>
      </c>
      <c r="D6" s="211">
        <f>G6+J6+M6</f>
        <v>128.5</v>
      </c>
      <c r="E6" s="97" t="s">
        <v>18</v>
      </c>
      <c r="F6" s="98" t="s">
        <v>19</v>
      </c>
      <c r="G6" s="79">
        <v>81</v>
      </c>
      <c r="H6" s="105" t="s">
        <v>54</v>
      </c>
      <c r="I6" s="98" t="s">
        <v>55</v>
      </c>
      <c r="J6" s="79">
        <v>37.5</v>
      </c>
      <c r="K6" s="117" t="s">
        <v>52</v>
      </c>
      <c r="L6" s="151" t="s">
        <v>53</v>
      </c>
      <c r="M6" s="79">
        <v>10</v>
      </c>
    </row>
    <row r="7" spans="1:13" ht="16.8" customHeight="1" x14ac:dyDescent="0.3">
      <c r="A7" s="207" t="s">
        <v>80</v>
      </c>
      <c r="B7" s="100" t="s">
        <v>87</v>
      </c>
      <c r="C7" s="229" t="s">
        <v>130</v>
      </c>
      <c r="D7" s="213">
        <f>G7+J7+M7</f>
        <v>54</v>
      </c>
      <c r="E7" s="76" t="s">
        <v>13</v>
      </c>
      <c r="F7" s="70" t="s">
        <v>14</v>
      </c>
      <c r="G7" s="67">
        <v>24</v>
      </c>
      <c r="H7" s="268" t="s">
        <v>131</v>
      </c>
      <c r="I7" s="156" t="s">
        <v>14</v>
      </c>
      <c r="J7" s="67">
        <v>20</v>
      </c>
      <c r="K7" s="37" t="s">
        <v>129</v>
      </c>
      <c r="L7" s="156" t="s">
        <v>130</v>
      </c>
      <c r="M7" s="67">
        <v>10</v>
      </c>
    </row>
    <row r="8" spans="1:13" x14ac:dyDescent="0.3">
      <c r="A8" s="207" t="s">
        <v>100</v>
      </c>
      <c r="B8" s="264" t="s">
        <v>86</v>
      </c>
      <c r="C8" s="275" t="s">
        <v>3</v>
      </c>
      <c r="D8" s="272">
        <f>G8+J8</f>
        <v>50</v>
      </c>
      <c r="E8" s="265" t="s">
        <v>109</v>
      </c>
      <c r="F8" s="266" t="s">
        <v>110</v>
      </c>
      <c r="G8" s="267">
        <v>26</v>
      </c>
      <c r="H8" s="269" t="s">
        <v>2</v>
      </c>
      <c r="I8" s="156" t="s">
        <v>3</v>
      </c>
      <c r="J8" s="67">
        <v>24</v>
      </c>
      <c r="K8" s="110"/>
      <c r="L8" s="1"/>
      <c r="M8" s="147"/>
    </row>
    <row r="9" spans="1:13" x14ac:dyDescent="0.3">
      <c r="A9" s="207" t="s">
        <v>101</v>
      </c>
      <c r="B9" s="110" t="s">
        <v>97</v>
      </c>
      <c r="C9" s="229" t="s">
        <v>98</v>
      </c>
      <c r="D9" s="273">
        <v>10</v>
      </c>
      <c r="E9" s="37" t="s">
        <v>46</v>
      </c>
      <c r="F9" s="156" t="s">
        <v>47</v>
      </c>
      <c r="G9" s="270">
        <v>10</v>
      </c>
      <c r="H9" s="181"/>
      <c r="I9" s="68"/>
      <c r="J9" s="72"/>
      <c r="K9" s="100"/>
      <c r="L9" s="68"/>
      <c r="M9" s="72"/>
    </row>
    <row r="10" spans="1:13" ht="15" thickBot="1" x14ac:dyDescent="0.35">
      <c r="A10" s="203">
        <v>5</v>
      </c>
      <c r="B10" s="99" t="s">
        <v>143</v>
      </c>
      <c r="C10" s="223" t="s">
        <v>111</v>
      </c>
      <c r="D10" s="274">
        <v>6</v>
      </c>
      <c r="E10" s="39" t="s">
        <v>106</v>
      </c>
      <c r="F10" s="198" t="s">
        <v>111</v>
      </c>
      <c r="G10" s="271">
        <v>6</v>
      </c>
      <c r="H10" s="114"/>
      <c r="I10" s="43"/>
      <c r="J10" s="204"/>
      <c r="K10" s="112"/>
      <c r="L10" s="43"/>
      <c r="M10" s="204"/>
    </row>
    <row r="12" spans="1:13" x14ac:dyDescent="0.3">
      <c r="B12" s="54"/>
      <c r="C12" s="261"/>
      <c r="E12" s="262"/>
      <c r="F12" s="263"/>
    </row>
  </sheetData>
  <sortState xmlns:xlrd2="http://schemas.microsoft.com/office/spreadsheetml/2017/richdata2" ref="A6:M10">
    <sortCondition descending="1" ref="D6:D10"/>
  </sortState>
  <mergeCells count="2">
    <mergeCell ref="A1:D4"/>
    <mergeCell ref="E1:M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880C4-498D-4E57-A4B0-70A6ADFEBFDB}">
  <dimension ref="A1:AY15"/>
  <sheetViews>
    <sheetView tabSelected="1" zoomScale="90" zoomScaleNormal="90" workbookViewId="0">
      <selection activeCell="B15" sqref="B15"/>
    </sheetView>
  </sheetViews>
  <sheetFormatPr defaultColWidth="9.109375" defaultRowHeight="19.5" customHeight="1" x14ac:dyDescent="0.3"/>
  <cols>
    <col min="1" max="1" width="9.109375" style="10"/>
    <col min="2" max="2" width="28.44140625" style="20" bestFit="1" customWidth="1"/>
    <col min="3" max="3" width="15" style="20" customWidth="1"/>
    <col min="4" max="4" width="10" style="20" customWidth="1"/>
    <col min="5" max="5" width="6" style="10" customWidth="1"/>
    <col min="6" max="7" width="3" style="20" bestFit="1" customWidth="1"/>
    <col min="8" max="8" width="7" style="20" bestFit="1" customWidth="1"/>
    <col min="9" max="9" width="8.5546875" style="10" bestFit="1" customWidth="1"/>
    <col min="10" max="10" width="11.109375" style="20" customWidth="1"/>
    <col min="11" max="11" width="4.5546875" style="10" bestFit="1" customWidth="1"/>
    <col min="12" max="12" width="11" style="20" customWidth="1"/>
    <col min="13" max="13" width="5.6640625" style="20" bestFit="1" customWidth="1"/>
    <col min="14" max="14" width="5.109375" style="10" bestFit="1" customWidth="1"/>
    <col min="15" max="16" width="3" style="20" bestFit="1" customWidth="1"/>
    <col min="17" max="17" width="6.88671875" style="20" bestFit="1" customWidth="1"/>
    <col min="18" max="18" width="8.5546875" style="10" bestFit="1" customWidth="1"/>
    <col min="19" max="19" width="11.44140625" style="20" bestFit="1" customWidth="1"/>
    <col min="20" max="20" width="4.5546875" style="10" bestFit="1" customWidth="1"/>
    <col min="21" max="21" width="10.6640625" style="20" bestFit="1" customWidth="1"/>
    <col min="22" max="22" width="5.6640625" style="20" bestFit="1" customWidth="1"/>
    <col min="23" max="16384" width="9.109375" style="20"/>
  </cols>
  <sheetData>
    <row r="1" spans="1:51" ht="19.5" customHeight="1" x14ac:dyDescent="0.3">
      <c r="A1" s="327" t="s">
        <v>49</v>
      </c>
      <c r="B1" s="328"/>
      <c r="C1" s="328"/>
      <c r="D1" s="329"/>
      <c r="E1" s="336" t="s">
        <v>117</v>
      </c>
      <c r="F1" s="337"/>
      <c r="G1" s="337"/>
      <c r="H1" s="337"/>
      <c r="I1" s="337"/>
      <c r="J1" s="337"/>
      <c r="K1" s="337"/>
      <c r="L1" s="337"/>
      <c r="M1" s="338"/>
      <c r="N1" s="51"/>
      <c r="O1" s="51"/>
      <c r="P1" s="51"/>
      <c r="Q1" s="51"/>
      <c r="R1" s="51"/>
      <c r="S1" s="51"/>
      <c r="T1" s="51"/>
      <c r="U1" s="51"/>
      <c r="V1" s="51"/>
      <c r="W1" s="56"/>
      <c r="X1" s="56"/>
      <c r="Y1" s="57"/>
      <c r="Z1" s="57"/>
      <c r="AA1" s="57"/>
      <c r="AB1" s="56"/>
      <c r="AC1" s="56"/>
      <c r="AD1" s="58"/>
      <c r="AE1" s="58"/>
      <c r="AF1" s="58"/>
      <c r="AG1" s="59"/>
      <c r="AH1" s="59"/>
      <c r="AI1" s="60"/>
      <c r="AJ1" s="60"/>
      <c r="AK1" s="60"/>
      <c r="AL1" s="61"/>
      <c r="AM1" s="58"/>
      <c r="AN1" s="58"/>
      <c r="AO1" s="58"/>
      <c r="AP1" s="58"/>
    </row>
    <row r="2" spans="1:51" ht="19.5" customHeight="1" x14ac:dyDescent="0.3">
      <c r="A2" s="330"/>
      <c r="B2" s="331"/>
      <c r="C2" s="331"/>
      <c r="D2" s="332"/>
      <c r="E2" s="324" t="s">
        <v>127</v>
      </c>
      <c r="F2" s="325"/>
      <c r="G2" s="325"/>
      <c r="H2" s="325"/>
      <c r="I2" s="325"/>
      <c r="J2" s="325"/>
      <c r="K2" s="325"/>
      <c r="L2" s="325"/>
      <c r="M2" s="326"/>
      <c r="N2" s="51"/>
      <c r="O2" s="51"/>
      <c r="P2" s="51"/>
      <c r="Q2" s="51"/>
      <c r="R2" s="51"/>
      <c r="S2" s="51"/>
      <c r="T2" s="51"/>
      <c r="U2" s="51"/>
      <c r="V2" s="51"/>
      <c r="W2" s="62"/>
      <c r="X2" s="62"/>
      <c r="Y2" s="63"/>
      <c r="Z2" s="63"/>
      <c r="AA2" s="63"/>
      <c r="AB2" s="62"/>
      <c r="AC2" s="62"/>
      <c r="AD2" s="58"/>
      <c r="AE2" s="58"/>
      <c r="AF2" s="58"/>
      <c r="AG2" s="59"/>
      <c r="AH2" s="59"/>
      <c r="AI2" s="64"/>
      <c r="AJ2" s="64"/>
      <c r="AK2" s="64"/>
      <c r="AL2" s="65"/>
      <c r="AM2" s="58"/>
      <c r="AN2" s="58"/>
      <c r="AO2" s="58"/>
      <c r="AP2" s="58"/>
    </row>
    <row r="3" spans="1:51" ht="19.5" customHeight="1" x14ac:dyDescent="0.3">
      <c r="A3" s="330"/>
      <c r="B3" s="331"/>
      <c r="C3" s="331"/>
      <c r="D3" s="332"/>
      <c r="E3" s="324" t="s">
        <v>66</v>
      </c>
      <c r="F3" s="325"/>
      <c r="G3" s="325"/>
      <c r="H3" s="325"/>
      <c r="I3" s="325"/>
      <c r="J3" s="325"/>
      <c r="K3" s="325"/>
      <c r="L3" s="325"/>
      <c r="M3" s="326"/>
      <c r="N3" s="51"/>
      <c r="O3" s="51"/>
      <c r="P3" s="51"/>
      <c r="Q3" s="51"/>
      <c r="R3" s="51"/>
      <c r="S3" s="51"/>
      <c r="T3" s="51"/>
      <c r="U3" s="51"/>
      <c r="V3" s="51"/>
      <c r="W3" s="62"/>
      <c r="X3" s="62"/>
      <c r="Y3" s="11"/>
      <c r="Z3" s="11"/>
      <c r="AA3" s="11"/>
      <c r="AB3" s="8"/>
      <c r="AC3" s="8"/>
      <c r="AD3" s="11"/>
      <c r="AE3" s="11"/>
      <c r="AF3" s="11"/>
      <c r="AG3" s="8"/>
      <c r="AH3" s="8"/>
      <c r="AI3" s="64"/>
      <c r="AJ3" s="64"/>
      <c r="AK3" s="64"/>
      <c r="AL3" s="65"/>
      <c r="AM3" s="58"/>
      <c r="AN3" s="58"/>
      <c r="AO3" s="58"/>
      <c r="AP3" s="58"/>
    </row>
    <row r="4" spans="1:51" ht="19.5" customHeight="1" thickBot="1" x14ac:dyDescent="0.35">
      <c r="A4" s="333"/>
      <c r="B4" s="334"/>
      <c r="C4" s="334"/>
      <c r="D4" s="335"/>
      <c r="E4" s="321" t="s">
        <v>128</v>
      </c>
      <c r="F4" s="322"/>
      <c r="G4" s="322"/>
      <c r="H4" s="322"/>
      <c r="I4" s="322"/>
      <c r="J4" s="322"/>
      <c r="K4" s="322"/>
      <c r="L4" s="322"/>
      <c r="M4" s="323"/>
      <c r="N4" s="50"/>
      <c r="O4" s="50"/>
      <c r="P4" s="50"/>
      <c r="Q4" s="50"/>
      <c r="R4" s="50"/>
      <c r="S4" s="50"/>
      <c r="T4" s="50"/>
      <c r="U4" s="50"/>
      <c r="V4" s="50"/>
      <c r="W4" s="62"/>
      <c r="X4" s="62"/>
      <c r="Y4" s="63"/>
      <c r="Z4" s="63"/>
      <c r="AA4" s="63"/>
      <c r="AB4" s="62"/>
      <c r="AC4" s="62"/>
      <c r="AD4" s="58"/>
      <c r="AE4" s="58"/>
      <c r="AF4" s="58"/>
      <c r="AG4" s="59"/>
      <c r="AH4" s="59"/>
      <c r="AI4" s="64"/>
      <c r="AJ4" s="64"/>
      <c r="AK4" s="64"/>
      <c r="AL4" s="65"/>
      <c r="AM4" s="58"/>
      <c r="AN4" s="58"/>
      <c r="AO4" s="58"/>
      <c r="AP4" s="58"/>
    </row>
    <row r="5" spans="1:51" s="16" customFormat="1" ht="19.5" customHeight="1" thickBot="1" x14ac:dyDescent="0.35">
      <c r="A5" s="137" t="s">
        <v>26</v>
      </c>
      <c r="B5" s="129" t="s">
        <v>23</v>
      </c>
      <c r="C5" s="129" t="s">
        <v>144</v>
      </c>
      <c r="D5" s="130" t="s">
        <v>40</v>
      </c>
      <c r="E5" s="131" t="s">
        <v>44</v>
      </c>
      <c r="F5" s="132" t="s">
        <v>37</v>
      </c>
      <c r="G5" s="132" t="s">
        <v>38</v>
      </c>
      <c r="H5" s="132" t="s">
        <v>24</v>
      </c>
      <c r="I5" s="132" t="s">
        <v>25</v>
      </c>
      <c r="J5" s="129" t="s">
        <v>42</v>
      </c>
      <c r="K5" s="132" t="s">
        <v>26</v>
      </c>
      <c r="L5" s="132" t="s">
        <v>41</v>
      </c>
      <c r="M5" s="133" t="s">
        <v>40</v>
      </c>
      <c r="O5" s="17"/>
      <c r="P5" s="17"/>
      <c r="Q5" s="17"/>
      <c r="R5" s="17"/>
      <c r="T5" s="17"/>
      <c r="U5" s="17"/>
      <c r="V5" s="17"/>
      <c r="W5" s="17"/>
      <c r="X5" s="17"/>
      <c r="Y5" s="17"/>
      <c r="Z5" s="17"/>
      <c r="AB5" s="17"/>
      <c r="AC5" s="17"/>
      <c r="AD5" s="17"/>
      <c r="AE5" s="17"/>
      <c r="AG5" s="17"/>
      <c r="AH5" s="17"/>
      <c r="AI5" s="17"/>
      <c r="AJ5" s="17"/>
      <c r="AL5" s="17"/>
      <c r="AM5" s="17"/>
      <c r="AN5" s="17"/>
      <c r="AO5" s="17"/>
    </row>
    <row r="6" spans="1:51" ht="19.5" customHeight="1" x14ac:dyDescent="0.3">
      <c r="A6" s="216">
        <v>1</v>
      </c>
      <c r="B6" s="117" t="s">
        <v>63</v>
      </c>
      <c r="C6" s="221" t="s">
        <v>64</v>
      </c>
      <c r="D6" s="218">
        <v>110</v>
      </c>
      <c r="E6" s="138" t="s">
        <v>58</v>
      </c>
      <c r="F6" s="80">
        <v>97</v>
      </c>
      <c r="G6" s="80">
        <v>92</v>
      </c>
      <c r="H6" s="80">
        <v>189</v>
      </c>
      <c r="I6" s="80" t="s">
        <v>4</v>
      </c>
      <c r="J6" s="116">
        <v>50</v>
      </c>
      <c r="K6" s="119">
        <v>2</v>
      </c>
      <c r="L6" s="116">
        <f>40*1.5</f>
        <v>60</v>
      </c>
      <c r="M6" s="154">
        <f t="shared" ref="M6:M12" si="0">J6+L6</f>
        <v>110</v>
      </c>
      <c r="N6" s="46"/>
      <c r="O6" s="52"/>
      <c r="P6" s="52"/>
      <c r="Q6" s="52"/>
      <c r="R6" s="46"/>
      <c r="S6" s="52"/>
      <c r="T6" s="46"/>
      <c r="U6" s="52"/>
      <c r="V6" s="53"/>
    </row>
    <row r="7" spans="1:51" ht="19.5" customHeight="1" x14ac:dyDescent="0.3">
      <c r="A7" s="217">
        <v>2</v>
      </c>
      <c r="B7" s="44" t="s">
        <v>59</v>
      </c>
      <c r="C7" s="222" t="s">
        <v>15</v>
      </c>
      <c r="D7" s="219">
        <v>85</v>
      </c>
      <c r="E7" s="42" t="s">
        <v>58</v>
      </c>
      <c r="F7" s="15">
        <v>92</v>
      </c>
      <c r="G7" s="15">
        <v>83</v>
      </c>
      <c r="H7" s="15">
        <v>175</v>
      </c>
      <c r="I7" s="15" t="s">
        <v>6</v>
      </c>
      <c r="J7" s="33">
        <v>40</v>
      </c>
      <c r="K7" s="32">
        <v>3</v>
      </c>
      <c r="L7" s="33">
        <f>30*1.5</f>
        <v>45</v>
      </c>
      <c r="M7" s="159">
        <f t="shared" si="0"/>
        <v>85</v>
      </c>
      <c r="N7" s="46"/>
      <c r="O7" s="52"/>
      <c r="P7" s="52"/>
      <c r="Q7" s="52"/>
      <c r="R7" s="46"/>
      <c r="S7" s="52"/>
      <c r="T7" s="46"/>
      <c r="U7" s="52"/>
      <c r="V7" s="53"/>
    </row>
    <row r="8" spans="1:51" ht="19.5" customHeight="1" x14ac:dyDescent="0.3">
      <c r="A8" s="217">
        <v>3</v>
      </c>
      <c r="B8" s="44" t="s">
        <v>106</v>
      </c>
      <c r="C8" s="222" t="s">
        <v>111</v>
      </c>
      <c r="D8" s="219">
        <v>77.5</v>
      </c>
      <c r="E8" s="42" t="s">
        <v>58</v>
      </c>
      <c r="F8" s="15">
        <v>87</v>
      </c>
      <c r="G8" s="15">
        <v>85</v>
      </c>
      <c r="H8" s="15">
        <v>172</v>
      </c>
      <c r="I8" s="15" t="s">
        <v>6</v>
      </c>
      <c r="J8" s="33">
        <v>40</v>
      </c>
      <c r="K8" s="32">
        <v>4</v>
      </c>
      <c r="L8" s="33">
        <f>25*1.5</f>
        <v>37.5</v>
      </c>
      <c r="M8" s="159">
        <f t="shared" si="0"/>
        <v>77.5</v>
      </c>
      <c r="N8" s="47"/>
      <c r="O8" s="54"/>
      <c r="P8" s="54"/>
      <c r="Q8" s="54"/>
      <c r="R8" s="47"/>
      <c r="S8" s="54"/>
      <c r="T8" s="47"/>
      <c r="U8" s="54"/>
      <c r="V8" s="55"/>
    </row>
    <row r="9" spans="1:51" ht="19.5" customHeight="1" x14ac:dyDescent="0.3">
      <c r="A9" s="207" t="s">
        <v>101</v>
      </c>
      <c r="B9" s="118" t="s">
        <v>115</v>
      </c>
      <c r="C9" s="222" t="s">
        <v>116</v>
      </c>
      <c r="D9" s="219">
        <v>60</v>
      </c>
      <c r="E9" s="42" t="s">
        <v>57</v>
      </c>
      <c r="F9" s="15">
        <v>96</v>
      </c>
      <c r="G9" s="15">
        <v>85</v>
      </c>
      <c r="H9" s="15">
        <v>181</v>
      </c>
      <c r="I9" s="15" t="s">
        <v>4</v>
      </c>
      <c r="J9" s="33">
        <v>35</v>
      </c>
      <c r="K9" s="32">
        <v>2</v>
      </c>
      <c r="L9" s="33">
        <f>25</f>
        <v>25</v>
      </c>
      <c r="M9" s="159">
        <f t="shared" si="0"/>
        <v>60</v>
      </c>
      <c r="N9" s="46"/>
      <c r="O9" s="52"/>
      <c r="P9" s="52"/>
      <c r="Q9" s="52"/>
      <c r="R9" s="46"/>
      <c r="S9" s="52"/>
      <c r="T9" s="46"/>
      <c r="U9" s="52"/>
      <c r="V9" s="53"/>
      <c r="AQ9" s="63"/>
      <c r="AR9" s="63"/>
      <c r="AS9" s="63"/>
      <c r="AT9" s="63"/>
      <c r="AU9" s="63"/>
      <c r="AV9" s="63"/>
      <c r="AW9" s="63"/>
      <c r="AX9" s="63"/>
      <c r="AY9" s="63"/>
    </row>
    <row r="10" spans="1:51" ht="19.5" customHeight="1" x14ac:dyDescent="0.3">
      <c r="A10" s="207" t="s">
        <v>81</v>
      </c>
      <c r="B10" s="44" t="s">
        <v>62</v>
      </c>
      <c r="C10" s="222" t="s">
        <v>8</v>
      </c>
      <c r="D10" s="219">
        <v>50</v>
      </c>
      <c r="E10" s="42" t="s">
        <v>58</v>
      </c>
      <c r="F10" s="15">
        <v>88</v>
      </c>
      <c r="G10" s="15">
        <v>78</v>
      </c>
      <c r="H10" s="15">
        <v>166</v>
      </c>
      <c r="I10" s="15" t="s">
        <v>6</v>
      </c>
      <c r="J10" s="33">
        <v>50</v>
      </c>
      <c r="K10" s="32">
        <v>6</v>
      </c>
      <c r="L10" s="33"/>
      <c r="M10" s="159">
        <f t="shared" si="0"/>
        <v>50</v>
      </c>
      <c r="N10" s="46"/>
      <c r="O10" s="52"/>
      <c r="P10" s="52"/>
      <c r="Q10" s="54"/>
      <c r="R10" s="47"/>
      <c r="S10" s="54"/>
      <c r="T10" s="47"/>
      <c r="U10" s="54"/>
      <c r="V10" s="55"/>
    </row>
    <row r="11" spans="1:51" ht="19.5" customHeight="1" x14ac:dyDescent="0.3">
      <c r="A11" s="207" t="s">
        <v>148</v>
      </c>
      <c r="B11" s="44" t="s">
        <v>35</v>
      </c>
      <c r="C11" s="222" t="s">
        <v>36</v>
      </c>
      <c r="D11" s="219">
        <v>40</v>
      </c>
      <c r="E11" s="42" t="s">
        <v>58</v>
      </c>
      <c r="F11" s="15">
        <v>87</v>
      </c>
      <c r="G11" s="15">
        <v>78</v>
      </c>
      <c r="H11" s="15">
        <v>165</v>
      </c>
      <c r="I11" s="15" t="s">
        <v>6</v>
      </c>
      <c r="J11" s="33">
        <v>40</v>
      </c>
      <c r="K11" s="32">
        <v>7</v>
      </c>
      <c r="L11" s="33"/>
      <c r="M11" s="159">
        <f t="shared" si="0"/>
        <v>40</v>
      </c>
      <c r="N11" s="46"/>
      <c r="O11" s="52"/>
      <c r="P11" s="52"/>
      <c r="Q11" s="52"/>
      <c r="R11" s="46"/>
      <c r="S11" s="52"/>
      <c r="T11" s="46"/>
      <c r="U11" s="52"/>
      <c r="V11" s="53"/>
    </row>
    <row r="12" spans="1:51" s="63" customFormat="1" ht="19.5" customHeight="1" thickBot="1" x14ac:dyDescent="0.35">
      <c r="A12" s="224" t="s">
        <v>148</v>
      </c>
      <c r="B12" s="99" t="s">
        <v>46</v>
      </c>
      <c r="C12" s="223" t="s">
        <v>47</v>
      </c>
      <c r="D12" s="220">
        <v>40</v>
      </c>
      <c r="E12" s="139" t="s">
        <v>58</v>
      </c>
      <c r="F12" s="24">
        <v>80</v>
      </c>
      <c r="G12" s="24">
        <v>83</v>
      </c>
      <c r="H12" s="24">
        <v>163</v>
      </c>
      <c r="I12" s="24" t="s">
        <v>6</v>
      </c>
      <c r="J12" s="136">
        <v>40</v>
      </c>
      <c r="K12" s="74">
        <v>8</v>
      </c>
      <c r="L12" s="136"/>
      <c r="M12" s="162">
        <f t="shared" si="0"/>
        <v>40</v>
      </c>
      <c r="N12" s="46"/>
      <c r="O12" s="52"/>
      <c r="P12" s="52"/>
      <c r="Q12" s="52"/>
      <c r="R12" s="46"/>
      <c r="S12" s="52"/>
      <c r="T12" s="46"/>
      <c r="U12" s="52"/>
      <c r="V12" s="53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</row>
    <row r="13" spans="1:51" ht="19.5" customHeight="1" x14ac:dyDescent="0.3">
      <c r="B13" s="9"/>
      <c r="E13" s="9"/>
      <c r="F13" s="9"/>
      <c r="G13" s="9"/>
      <c r="H13" s="9"/>
    </row>
    <row r="14" spans="1:51" ht="19.5" customHeight="1" x14ac:dyDescent="0.3">
      <c r="B14" s="9"/>
      <c r="E14" s="9"/>
      <c r="F14" s="9"/>
      <c r="G14" s="9"/>
      <c r="H14" s="9"/>
    </row>
    <row r="15" spans="1:51" ht="19.5" customHeight="1" x14ac:dyDescent="0.3">
      <c r="B15" s="9"/>
      <c r="E15" s="9"/>
      <c r="F15" s="9"/>
      <c r="G15" s="9"/>
      <c r="H15" s="9"/>
    </row>
  </sheetData>
  <sortState xmlns:xlrd2="http://schemas.microsoft.com/office/spreadsheetml/2017/richdata2" ref="A6:AY12">
    <sortCondition descending="1" ref="D6:D12"/>
  </sortState>
  <mergeCells count="5">
    <mergeCell ref="E4:M4"/>
    <mergeCell ref="E2:M2"/>
    <mergeCell ref="A1:D4"/>
    <mergeCell ref="E1:M1"/>
    <mergeCell ref="E3:M3"/>
  </mergeCells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EFC58-BEC7-4E24-859B-B5E171497789}">
  <dimension ref="A1:J10"/>
  <sheetViews>
    <sheetView workbookViewId="0">
      <selection activeCell="C7" sqref="C7"/>
    </sheetView>
  </sheetViews>
  <sheetFormatPr defaultRowHeight="14.4" x14ac:dyDescent="0.3"/>
  <cols>
    <col min="2" max="2" width="10.88671875" bestFit="1" customWidth="1"/>
    <col min="3" max="3" width="16" bestFit="1" customWidth="1"/>
    <col min="5" max="5" width="23.6640625" bestFit="1" customWidth="1"/>
    <col min="6" max="6" width="17.6640625" customWidth="1"/>
    <col min="7" max="7" width="7.6640625" bestFit="1" customWidth="1"/>
    <col min="8" max="8" width="20.88671875" bestFit="1" customWidth="1"/>
    <col min="9" max="9" width="15.6640625" bestFit="1" customWidth="1"/>
    <col min="10" max="10" width="7.6640625" bestFit="1" customWidth="1"/>
  </cols>
  <sheetData>
    <row r="1" spans="1:10" ht="15" customHeight="1" x14ac:dyDescent="0.3">
      <c r="A1" s="303" t="s">
        <v>83</v>
      </c>
      <c r="B1" s="304"/>
      <c r="C1" s="304"/>
      <c r="D1" s="304"/>
      <c r="E1" s="312" t="s">
        <v>95</v>
      </c>
      <c r="F1" s="313"/>
      <c r="G1" s="313"/>
      <c r="H1" s="313"/>
      <c r="I1" s="313"/>
      <c r="J1" s="314"/>
    </row>
    <row r="2" spans="1:10" ht="15" customHeight="1" x14ac:dyDescent="0.3">
      <c r="A2" s="306"/>
      <c r="B2" s="307"/>
      <c r="C2" s="307"/>
      <c r="D2" s="307"/>
      <c r="E2" s="315"/>
      <c r="F2" s="316"/>
      <c r="G2" s="316"/>
      <c r="H2" s="316"/>
      <c r="I2" s="316"/>
      <c r="J2" s="317"/>
    </row>
    <row r="3" spans="1:10" ht="15" customHeight="1" x14ac:dyDescent="0.3">
      <c r="A3" s="306"/>
      <c r="B3" s="307"/>
      <c r="C3" s="307"/>
      <c r="D3" s="307"/>
      <c r="E3" s="315"/>
      <c r="F3" s="316"/>
      <c r="G3" s="316"/>
      <c r="H3" s="316"/>
      <c r="I3" s="316"/>
      <c r="J3" s="317"/>
    </row>
    <row r="4" spans="1:10" ht="15.75" customHeight="1" thickBot="1" x14ac:dyDescent="0.35">
      <c r="A4" s="306"/>
      <c r="B4" s="307"/>
      <c r="C4" s="307"/>
      <c r="D4" s="307"/>
      <c r="E4" s="315"/>
      <c r="F4" s="316"/>
      <c r="G4" s="316"/>
      <c r="H4" s="316"/>
      <c r="I4" s="316"/>
      <c r="J4" s="317"/>
    </row>
    <row r="5" spans="1:10" ht="15" thickBot="1" x14ac:dyDescent="0.35">
      <c r="A5" s="187" t="s">
        <v>26</v>
      </c>
      <c r="B5" s="145" t="s">
        <v>23</v>
      </c>
      <c r="C5" s="145" t="s">
        <v>88</v>
      </c>
      <c r="D5" s="183" t="s">
        <v>40</v>
      </c>
      <c r="E5" s="188" t="s">
        <v>92</v>
      </c>
      <c r="F5" s="145" t="s">
        <v>94</v>
      </c>
      <c r="G5" s="183" t="s">
        <v>93</v>
      </c>
      <c r="H5" s="188" t="s">
        <v>92</v>
      </c>
      <c r="I5" s="145" t="s">
        <v>94</v>
      </c>
      <c r="J5" s="179" t="s">
        <v>93</v>
      </c>
    </row>
    <row r="6" spans="1:10" x14ac:dyDescent="0.3">
      <c r="A6" s="206" t="s">
        <v>79</v>
      </c>
      <c r="B6" s="87" t="s">
        <v>90</v>
      </c>
      <c r="C6" s="228" t="s">
        <v>91</v>
      </c>
      <c r="D6" s="225">
        <v>251.25</v>
      </c>
      <c r="E6" s="97" t="s">
        <v>59</v>
      </c>
      <c r="F6" s="98" t="s">
        <v>15</v>
      </c>
      <c r="G6" s="190">
        <v>85</v>
      </c>
      <c r="H6" s="97" t="s">
        <v>62</v>
      </c>
      <c r="I6" s="189" t="s">
        <v>8</v>
      </c>
      <c r="J6" s="79">
        <v>50</v>
      </c>
    </row>
    <row r="7" spans="1:10" x14ac:dyDescent="0.3">
      <c r="A7" s="207" t="s">
        <v>80</v>
      </c>
      <c r="B7" s="100" t="s">
        <v>96</v>
      </c>
      <c r="C7" s="229" t="s">
        <v>102</v>
      </c>
      <c r="D7" s="226">
        <v>223.75</v>
      </c>
      <c r="E7" s="76" t="s">
        <v>63</v>
      </c>
      <c r="F7" s="95" t="s">
        <v>64</v>
      </c>
      <c r="G7" s="186">
        <v>110</v>
      </c>
      <c r="H7" s="110"/>
      <c r="I7" s="1"/>
      <c r="J7" s="111"/>
    </row>
    <row r="8" spans="1:10" x14ac:dyDescent="0.3">
      <c r="A8" s="207" t="s">
        <v>100</v>
      </c>
      <c r="B8" s="100" t="s">
        <v>113</v>
      </c>
      <c r="C8" s="222" t="s">
        <v>111</v>
      </c>
      <c r="D8" s="226">
        <v>77.5</v>
      </c>
      <c r="E8" s="44" t="s">
        <v>106</v>
      </c>
      <c r="F8" s="70" t="s">
        <v>15</v>
      </c>
      <c r="G8" s="186">
        <v>77.5</v>
      </c>
      <c r="H8" s="100"/>
      <c r="I8" s="68"/>
      <c r="J8" s="67"/>
    </row>
    <row r="9" spans="1:10" x14ac:dyDescent="0.3">
      <c r="A9" s="207" t="s">
        <v>101</v>
      </c>
      <c r="B9" s="100" t="s">
        <v>86</v>
      </c>
      <c r="C9" s="229" t="s">
        <v>3</v>
      </c>
      <c r="D9" s="226">
        <v>60</v>
      </c>
      <c r="E9" s="118" t="s">
        <v>115</v>
      </c>
      <c r="F9" s="70" t="s">
        <v>116</v>
      </c>
      <c r="G9" s="166">
        <v>60</v>
      </c>
      <c r="H9" s="76"/>
      <c r="I9" s="95"/>
      <c r="J9" s="67"/>
    </row>
    <row r="10" spans="1:10" ht="15" thickBot="1" x14ac:dyDescent="0.35">
      <c r="A10" s="224" t="s">
        <v>81</v>
      </c>
      <c r="B10" s="101" t="s">
        <v>97</v>
      </c>
      <c r="C10" s="230" t="s">
        <v>98</v>
      </c>
      <c r="D10" s="227">
        <v>40</v>
      </c>
      <c r="E10" s="77" t="s">
        <v>46</v>
      </c>
      <c r="F10" s="185" t="s">
        <v>47</v>
      </c>
      <c r="G10" s="191">
        <v>40</v>
      </c>
      <c r="H10" s="77"/>
      <c r="I10" s="185"/>
      <c r="J10" s="92"/>
    </row>
  </sheetData>
  <sortState xmlns:xlrd2="http://schemas.microsoft.com/office/spreadsheetml/2017/richdata2" ref="A6:J10">
    <sortCondition descending="1" ref="D6:D10"/>
  </sortState>
  <mergeCells count="2">
    <mergeCell ref="A1:D4"/>
    <mergeCell ref="E1:J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E5BAD-6EA3-4C8B-B1CD-4D021557D21B}">
  <sheetPr>
    <tabColor theme="0"/>
  </sheetPr>
  <dimension ref="A1:BB12"/>
  <sheetViews>
    <sheetView workbookViewId="0">
      <selection activeCell="N10" sqref="N10"/>
    </sheetView>
  </sheetViews>
  <sheetFormatPr defaultRowHeight="14.4" x14ac:dyDescent="0.3"/>
  <cols>
    <col min="1" max="1" width="9.109375" style="10"/>
    <col min="2" max="2" width="24" bestFit="1" customWidth="1"/>
    <col min="3" max="3" width="15" customWidth="1"/>
    <col min="4" max="4" width="10" customWidth="1"/>
    <col min="5" max="5" width="5.109375" style="10" bestFit="1" customWidth="1"/>
    <col min="6" max="8" width="3" bestFit="1" customWidth="1"/>
    <col min="9" max="9" width="6.88671875" bestFit="1" customWidth="1"/>
    <col min="10" max="10" width="8.5546875" style="10" bestFit="1" customWidth="1"/>
    <col min="11" max="11" width="11.33203125" customWidth="1"/>
    <col min="12" max="12" width="4.5546875" style="10" bestFit="1" customWidth="1"/>
    <col min="13" max="13" width="11" customWidth="1"/>
    <col min="14" max="14" width="6" bestFit="1" customWidth="1"/>
    <col min="15" max="15" width="5.109375" style="10" bestFit="1" customWidth="1"/>
    <col min="16" max="18" width="3" style="20" bestFit="1" customWidth="1"/>
    <col min="19" max="19" width="6.88671875" style="20" bestFit="1" customWidth="1"/>
    <col min="20" max="20" width="8.5546875" style="10" bestFit="1" customWidth="1"/>
    <col min="21" max="21" width="11.44140625" style="20" bestFit="1" customWidth="1"/>
    <col min="22" max="22" width="4.5546875" style="10" bestFit="1" customWidth="1"/>
    <col min="23" max="23" width="10.6640625" style="20" bestFit="1" customWidth="1"/>
    <col min="24" max="24" width="5.6640625" style="20" bestFit="1" customWidth="1"/>
  </cols>
  <sheetData>
    <row r="1" spans="1:54" ht="33.75" customHeight="1" x14ac:dyDescent="0.3">
      <c r="A1" s="293" t="s">
        <v>28</v>
      </c>
      <c r="B1" s="294"/>
      <c r="C1" s="294"/>
      <c r="D1" s="343"/>
      <c r="E1" s="347" t="s">
        <v>43</v>
      </c>
      <c r="F1" s="337"/>
      <c r="G1" s="337"/>
      <c r="H1" s="337"/>
      <c r="I1" s="337"/>
      <c r="J1" s="337"/>
      <c r="K1" s="337"/>
      <c r="L1" s="337"/>
      <c r="M1" s="337"/>
      <c r="N1" s="338"/>
      <c r="O1" s="3"/>
      <c r="P1" s="3"/>
      <c r="Q1" s="346"/>
      <c r="R1" s="346"/>
      <c r="S1" s="346"/>
      <c r="T1" s="3"/>
      <c r="U1" s="3"/>
      <c r="V1" s="339"/>
      <c r="W1" s="339"/>
      <c r="X1" s="339"/>
      <c r="Y1" s="4"/>
      <c r="Z1" s="4"/>
      <c r="AA1" s="341"/>
      <c r="AB1" s="341"/>
      <c r="AC1" s="341"/>
      <c r="AD1" s="5"/>
      <c r="AE1" s="339"/>
      <c r="AF1" s="339"/>
      <c r="AG1" s="339"/>
      <c r="AH1" s="339"/>
    </row>
    <row r="2" spans="1:54" ht="15" customHeight="1" x14ac:dyDescent="0.3">
      <c r="A2" s="295"/>
      <c r="B2" s="296"/>
      <c r="C2" s="296"/>
      <c r="D2" s="344"/>
      <c r="E2" s="348" t="s">
        <v>126</v>
      </c>
      <c r="F2" s="325"/>
      <c r="G2" s="325"/>
      <c r="H2" s="325"/>
      <c r="I2" s="325"/>
      <c r="J2" s="325"/>
      <c r="K2" s="325"/>
      <c r="L2" s="325"/>
      <c r="M2" s="325"/>
      <c r="N2" s="326"/>
      <c r="O2" s="6"/>
      <c r="P2" s="6"/>
      <c r="Q2" s="345"/>
      <c r="R2" s="345"/>
      <c r="S2" s="345"/>
      <c r="T2" s="6"/>
      <c r="U2" s="6"/>
      <c r="V2" s="339"/>
      <c r="W2" s="339"/>
      <c r="X2" s="339"/>
      <c r="Y2" s="4"/>
      <c r="Z2" s="4"/>
      <c r="AA2" s="340"/>
      <c r="AB2" s="340"/>
      <c r="AC2" s="340"/>
      <c r="AD2" s="7"/>
      <c r="AE2" s="339"/>
      <c r="AF2" s="339"/>
      <c r="AG2" s="339"/>
      <c r="AH2" s="339"/>
    </row>
    <row r="3" spans="1:54" ht="21.75" customHeight="1" x14ac:dyDescent="0.3">
      <c r="A3" s="295"/>
      <c r="B3" s="296"/>
      <c r="C3" s="296"/>
      <c r="D3" s="344"/>
      <c r="E3" s="348" t="s">
        <v>104</v>
      </c>
      <c r="F3" s="325"/>
      <c r="G3" s="325"/>
      <c r="H3" s="325"/>
      <c r="I3" s="325"/>
      <c r="J3" s="325"/>
      <c r="K3" s="325"/>
      <c r="L3" s="325"/>
      <c r="M3" s="325"/>
      <c r="N3" s="326"/>
      <c r="O3" s="6"/>
      <c r="P3" s="6"/>
      <c r="Q3" s="342"/>
      <c r="R3" s="342"/>
      <c r="S3" s="342"/>
      <c r="T3" s="8"/>
      <c r="U3" s="8"/>
      <c r="V3" s="342"/>
      <c r="W3" s="342"/>
      <c r="X3" s="342"/>
      <c r="Y3" s="8"/>
      <c r="Z3" s="8"/>
      <c r="AA3" s="340"/>
      <c r="AB3" s="340"/>
      <c r="AC3" s="340"/>
      <c r="AD3" s="7"/>
      <c r="AE3" s="339"/>
      <c r="AF3" s="339"/>
      <c r="AG3" s="339"/>
      <c r="AH3" s="339"/>
    </row>
    <row r="4" spans="1:54" ht="21.75" customHeight="1" thickBot="1" x14ac:dyDescent="0.35">
      <c r="A4" s="295"/>
      <c r="B4" s="296"/>
      <c r="C4" s="296"/>
      <c r="D4" s="344"/>
      <c r="E4" s="349" t="s">
        <v>103</v>
      </c>
      <c r="F4" s="350"/>
      <c r="G4" s="350"/>
      <c r="H4" s="350"/>
      <c r="I4" s="350"/>
      <c r="J4" s="350"/>
      <c r="K4" s="350"/>
      <c r="L4" s="350"/>
      <c r="M4" s="350"/>
      <c r="N4" s="351"/>
      <c r="O4" s="6"/>
      <c r="P4" s="6"/>
      <c r="Q4" s="345"/>
      <c r="R4" s="345"/>
      <c r="S4" s="345"/>
      <c r="T4" s="6"/>
      <c r="U4" s="6"/>
      <c r="V4" s="339"/>
      <c r="W4" s="339"/>
      <c r="X4" s="339"/>
      <c r="Y4" s="4"/>
      <c r="Z4" s="4"/>
      <c r="AA4" s="340"/>
      <c r="AB4" s="340"/>
      <c r="AC4" s="340"/>
      <c r="AD4" s="7"/>
      <c r="AE4" s="339"/>
      <c r="AF4" s="339"/>
      <c r="AG4" s="339"/>
      <c r="AH4" s="339"/>
    </row>
    <row r="5" spans="1:54" s="16" customFormat="1" ht="21.75" customHeight="1" thickBot="1" x14ac:dyDescent="0.35">
      <c r="A5" s="168" t="s">
        <v>26</v>
      </c>
      <c r="B5" s="169" t="s">
        <v>23</v>
      </c>
      <c r="C5" s="169" t="s">
        <v>48</v>
      </c>
      <c r="D5" s="173" t="s">
        <v>40</v>
      </c>
      <c r="E5" s="174" t="s">
        <v>44</v>
      </c>
      <c r="F5" s="171" t="s">
        <v>37</v>
      </c>
      <c r="G5" s="171" t="s">
        <v>38</v>
      </c>
      <c r="H5" s="171" t="s">
        <v>39</v>
      </c>
      <c r="I5" s="171" t="s">
        <v>24</v>
      </c>
      <c r="J5" s="171" t="s">
        <v>25</v>
      </c>
      <c r="K5" s="169" t="s">
        <v>42</v>
      </c>
      <c r="L5" s="171" t="s">
        <v>26</v>
      </c>
      <c r="M5" s="171" t="s">
        <v>41</v>
      </c>
      <c r="N5" s="172" t="s">
        <v>40</v>
      </c>
      <c r="O5" s="17"/>
      <c r="P5" s="17"/>
      <c r="Q5" s="17"/>
      <c r="R5" s="17"/>
      <c r="T5" s="17"/>
      <c r="U5" s="17"/>
      <c r="V5" s="17"/>
      <c r="W5" s="17"/>
      <c r="Y5" s="17"/>
      <c r="Z5" s="17"/>
      <c r="AA5" s="17"/>
      <c r="AB5" s="17"/>
      <c r="AD5" s="17"/>
      <c r="AE5" s="17"/>
      <c r="AF5" s="17"/>
      <c r="AG5" s="17"/>
    </row>
    <row r="6" spans="1:54" s="10" customFormat="1" ht="27.6" x14ac:dyDescent="0.3">
      <c r="A6" s="231">
        <v>1</v>
      </c>
      <c r="B6" s="120" t="s">
        <v>45</v>
      </c>
      <c r="C6" s="236" t="s">
        <v>10</v>
      </c>
      <c r="D6" s="232">
        <v>235</v>
      </c>
      <c r="E6" s="102" t="s">
        <v>32</v>
      </c>
      <c r="F6" s="81">
        <v>93</v>
      </c>
      <c r="G6" s="81">
        <v>83</v>
      </c>
      <c r="H6" s="81">
        <v>86</v>
      </c>
      <c r="I6" s="81">
        <v>262</v>
      </c>
      <c r="J6" s="81" t="s">
        <v>6</v>
      </c>
      <c r="K6" s="81">
        <v>100</v>
      </c>
      <c r="L6" s="81">
        <v>2</v>
      </c>
      <c r="M6" s="81">
        <f>90*1.5</f>
        <v>135</v>
      </c>
      <c r="N6" s="256">
        <f>M6+K6</f>
        <v>235</v>
      </c>
    </row>
    <row r="7" spans="1:54" s="10" customFormat="1" ht="27.6" x14ac:dyDescent="0.3">
      <c r="A7" s="134">
        <v>2</v>
      </c>
      <c r="B7" s="115" t="s">
        <v>107</v>
      </c>
      <c r="C7" s="237" t="s">
        <v>108</v>
      </c>
      <c r="D7" s="233">
        <v>220</v>
      </c>
      <c r="E7" s="29" t="s">
        <v>32</v>
      </c>
      <c r="F7" s="21">
        <v>90</v>
      </c>
      <c r="G7" s="21">
        <v>78</v>
      </c>
      <c r="H7" s="21">
        <v>84</v>
      </c>
      <c r="I7" s="14">
        <v>252</v>
      </c>
      <c r="J7" s="14" t="s">
        <v>6</v>
      </c>
      <c r="K7" s="14">
        <v>100</v>
      </c>
      <c r="L7" s="14">
        <v>3</v>
      </c>
      <c r="M7" s="14">
        <f>80*1.5</f>
        <v>120</v>
      </c>
      <c r="N7" s="19">
        <f>M7+K7</f>
        <v>220</v>
      </c>
    </row>
    <row r="8" spans="1:54" s="10" customFormat="1" ht="27.6" x14ac:dyDescent="0.3">
      <c r="A8" s="134">
        <v>3</v>
      </c>
      <c r="B8" s="30" t="s">
        <v>46</v>
      </c>
      <c r="C8" s="238" t="s">
        <v>47</v>
      </c>
      <c r="D8" s="233">
        <v>190</v>
      </c>
      <c r="E8" s="29" t="s">
        <v>32</v>
      </c>
      <c r="F8" s="21">
        <v>85</v>
      </c>
      <c r="G8" s="21">
        <v>86</v>
      </c>
      <c r="H8" s="21">
        <v>73</v>
      </c>
      <c r="I8" s="21">
        <v>244</v>
      </c>
      <c r="J8" s="21" t="s">
        <v>6</v>
      </c>
      <c r="K8" s="21">
        <v>100</v>
      </c>
      <c r="L8" s="21">
        <v>5</v>
      </c>
      <c r="M8" s="21">
        <f>60*1.5</f>
        <v>90</v>
      </c>
      <c r="N8" s="19">
        <f>M8+K8</f>
        <v>190</v>
      </c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</row>
    <row r="9" spans="1:54" s="10" customFormat="1" ht="27.6" x14ac:dyDescent="0.3">
      <c r="A9" s="134">
        <v>4</v>
      </c>
      <c r="B9" s="115" t="s">
        <v>106</v>
      </c>
      <c r="C9" s="238" t="s">
        <v>111</v>
      </c>
      <c r="D9" s="234">
        <v>120</v>
      </c>
      <c r="E9" s="29" t="s">
        <v>31</v>
      </c>
      <c r="F9" s="21">
        <v>88</v>
      </c>
      <c r="G9" s="21">
        <v>75</v>
      </c>
      <c r="H9" s="21">
        <v>78</v>
      </c>
      <c r="I9" s="21">
        <v>241</v>
      </c>
      <c r="J9" s="21" t="s">
        <v>6</v>
      </c>
      <c r="K9" s="21">
        <v>60</v>
      </c>
      <c r="L9" s="21">
        <v>2</v>
      </c>
      <c r="M9" s="21">
        <v>60</v>
      </c>
      <c r="N9" s="19">
        <f>M9+K9</f>
        <v>120</v>
      </c>
    </row>
    <row r="10" spans="1:54" s="10" customFormat="1" ht="28.2" thickBot="1" x14ac:dyDescent="0.35">
      <c r="A10" s="205">
        <v>5</v>
      </c>
      <c r="B10" s="103" t="s">
        <v>105</v>
      </c>
      <c r="C10" s="239" t="s">
        <v>78</v>
      </c>
      <c r="D10" s="235">
        <v>110</v>
      </c>
      <c r="E10" s="103" t="s">
        <v>30</v>
      </c>
      <c r="F10" s="26">
        <v>90</v>
      </c>
      <c r="G10" s="26">
        <v>86</v>
      </c>
      <c r="H10" s="26">
        <v>74</v>
      </c>
      <c r="I10" s="26">
        <v>250</v>
      </c>
      <c r="J10" s="26" t="s">
        <v>6</v>
      </c>
      <c r="K10" s="26">
        <v>60</v>
      </c>
      <c r="L10" s="26">
        <v>1</v>
      </c>
      <c r="M10" s="26">
        <f>50</f>
        <v>50</v>
      </c>
      <c r="N10" s="257">
        <f>M10+K10</f>
        <v>110</v>
      </c>
    </row>
    <row r="11" spans="1:54" x14ac:dyDescent="0.3">
      <c r="B11" s="9"/>
      <c r="C11" s="9"/>
      <c r="D11" s="9"/>
      <c r="G11" s="9"/>
      <c r="H11" s="9"/>
    </row>
    <row r="12" spans="1:54" x14ac:dyDescent="0.3">
      <c r="B12" s="9"/>
      <c r="C12" s="9"/>
      <c r="D12" s="9"/>
    </row>
  </sheetData>
  <sortState xmlns:xlrd2="http://schemas.microsoft.com/office/spreadsheetml/2017/richdata2" ref="A6:BB10">
    <sortCondition descending="1" ref="D6:D10"/>
  </sortState>
  <mergeCells count="21">
    <mergeCell ref="A1:D4"/>
    <mergeCell ref="Q4:S4"/>
    <mergeCell ref="Q1:S1"/>
    <mergeCell ref="E1:N1"/>
    <mergeCell ref="E2:N2"/>
    <mergeCell ref="Q3:S3"/>
    <mergeCell ref="E3:N3"/>
    <mergeCell ref="E4:N4"/>
    <mergeCell ref="Q2:S2"/>
    <mergeCell ref="AE4:AH4"/>
    <mergeCell ref="AA3:AC3"/>
    <mergeCell ref="AE3:AH3"/>
    <mergeCell ref="V2:X2"/>
    <mergeCell ref="AE1:AH1"/>
    <mergeCell ref="AA2:AC2"/>
    <mergeCell ref="AE2:AH2"/>
    <mergeCell ref="V1:X1"/>
    <mergeCell ref="V4:X4"/>
    <mergeCell ref="AA4:AC4"/>
    <mergeCell ref="AA1:AC1"/>
    <mergeCell ref="V3:X3"/>
  </mergeCells>
  <phoneticPr fontId="6" type="noConversion"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BD520-57BF-4922-B168-02B7AF6866B2}">
  <dimension ref="A1:M9"/>
  <sheetViews>
    <sheetView workbookViewId="0">
      <selection activeCell="C13" sqref="C13"/>
    </sheetView>
  </sheetViews>
  <sheetFormatPr defaultRowHeight="14.4" x14ac:dyDescent="0.3"/>
  <cols>
    <col min="2" max="2" width="10.88671875" bestFit="1" customWidth="1"/>
    <col min="3" max="3" width="15.109375" customWidth="1"/>
    <col min="5" max="5" width="20.33203125" bestFit="1" customWidth="1"/>
    <col min="6" max="6" width="13.77734375" customWidth="1"/>
    <col min="8" max="8" width="24.6640625" customWidth="1"/>
    <col min="9" max="9" width="10.109375" customWidth="1"/>
    <col min="11" max="11" width="17.88671875" bestFit="1" customWidth="1"/>
  </cols>
  <sheetData>
    <row r="1" spans="1:13" ht="15" customHeight="1" x14ac:dyDescent="0.3">
      <c r="A1" s="303" t="s">
        <v>84</v>
      </c>
      <c r="B1" s="304"/>
      <c r="C1" s="304"/>
      <c r="D1" s="305"/>
      <c r="E1" s="312" t="s">
        <v>95</v>
      </c>
      <c r="F1" s="313"/>
      <c r="G1" s="313"/>
      <c r="H1" s="313"/>
      <c r="I1" s="313"/>
      <c r="J1" s="313"/>
      <c r="K1" s="313"/>
      <c r="L1" s="313"/>
      <c r="M1" s="314"/>
    </row>
    <row r="2" spans="1:13" ht="15" customHeight="1" x14ac:dyDescent="0.3">
      <c r="A2" s="306"/>
      <c r="B2" s="307"/>
      <c r="C2" s="307"/>
      <c r="D2" s="308"/>
      <c r="E2" s="315"/>
      <c r="F2" s="316"/>
      <c r="G2" s="316"/>
      <c r="H2" s="316"/>
      <c r="I2" s="316"/>
      <c r="J2" s="316"/>
      <c r="K2" s="316"/>
      <c r="L2" s="316"/>
      <c r="M2" s="317"/>
    </row>
    <row r="3" spans="1:13" ht="15" customHeight="1" x14ac:dyDescent="0.3">
      <c r="A3" s="306"/>
      <c r="B3" s="307"/>
      <c r="C3" s="307"/>
      <c r="D3" s="308"/>
      <c r="E3" s="315"/>
      <c r="F3" s="316"/>
      <c r="G3" s="316"/>
      <c r="H3" s="316"/>
      <c r="I3" s="316"/>
      <c r="J3" s="316"/>
      <c r="K3" s="316"/>
      <c r="L3" s="316"/>
      <c r="M3" s="317"/>
    </row>
    <row r="4" spans="1:13" ht="15.75" customHeight="1" thickBot="1" x14ac:dyDescent="0.35">
      <c r="A4" s="309"/>
      <c r="B4" s="310"/>
      <c r="C4" s="310"/>
      <c r="D4" s="311"/>
      <c r="E4" s="318"/>
      <c r="F4" s="319"/>
      <c r="G4" s="319"/>
      <c r="H4" s="319"/>
      <c r="I4" s="319"/>
      <c r="J4" s="319"/>
      <c r="K4" s="319"/>
      <c r="L4" s="319"/>
      <c r="M4" s="320"/>
    </row>
    <row r="5" spans="1:13" ht="15" thickBot="1" x14ac:dyDescent="0.35">
      <c r="A5" s="175" t="s">
        <v>26</v>
      </c>
      <c r="B5" s="176" t="s">
        <v>23</v>
      </c>
      <c r="C5" s="176" t="s">
        <v>88</v>
      </c>
      <c r="D5" s="177" t="s">
        <v>40</v>
      </c>
      <c r="E5" s="178" t="s">
        <v>92</v>
      </c>
      <c r="F5" s="176" t="s">
        <v>94</v>
      </c>
      <c r="G5" s="183" t="s">
        <v>93</v>
      </c>
      <c r="H5" s="178" t="s">
        <v>92</v>
      </c>
      <c r="I5" s="176" t="s">
        <v>94</v>
      </c>
      <c r="J5" s="179" t="s">
        <v>93</v>
      </c>
      <c r="K5" s="246" t="s">
        <v>92</v>
      </c>
      <c r="L5" s="176" t="s">
        <v>94</v>
      </c>
      <c r="M5" s="179" t="s">
        <v>93</v>
      </c>
    </row>
    <row r="6" spans="1:13" x14ac:dyDescent="0.3">
      <c r="A6" s="240" t="s">
        <v>79</v>
      </c>
      <c r="B6" s="87" t="s">
        <v>86</v>
      </c>
      <c r="C6" s="228" t="s">
        <v>3</v>
      </c>
      <c r="D6" s="242">
        <f>G6+J6</f>
        <v>345</v>
      </c>
      <c r="E6" s="97" t="s">
        <v>45</v>
      </c>
      <c r="F6" s="98" t="s">
        <v>10</v>
      </c>
      <c r="G6" s="244">
        <v>235</v>
      </c>
      <c r="H6" s="122" t="s">
        <v>105</v>
      </c>
      <c r="I6" s="98" t="s">
        <v>78</v>
      </c>
      <c r="J6" s="121">
        <v>110</v>
      </c>
      <c r="K6" s="105"/>
      <c r="L6" s="98"/>
      <c r="M6" s="79"/>
    </row>
    <row r="7" spans="1:13" x14ac:dyDescent="0.3">
      <c r="A7" s="241" t="s">
        <v>80</v>
      </c>
      <c r="B7" s="100" t="s">
        <v>112</v>
      </c>
      <c r="C7" s="229" t="s">
        <v>108</v>
      </c>
      <c r="D7" s="243">
        <v>220</v>
      </c>
      <c r="E7" s="123" t="s">
        <v>107</v>
      </c>
      <c r="F7" s="69" t="s">
        <v>108</v>
      </c>
      <c r="G7" s="245">
        <v>220</v>
      </c>
      <c r="H7" s="100"/>
      <c r="I7" s="68"/>
      <c r="J7" s="124"/>
      <c r="K7" s="49"/>
      <c r="L7" s="31"/>
      <c r="M7" s="72"/>
    </row>
    <row r="8" spans="1:13" x14ac:dyDescent="0.3">
      <c r="A8" s="241" t="s">
        <v>100</v>
      </c>
      <c r="B8" s="100" t="s">
        <v>97</v>
      </c>
      <c r="C8" s="229" t="s">
        <v>98</v>
      </c>
      <c r="D8" s="243">
        <v>190</v>
      </c>
      <c r="E8" s="76" t="s">
        <v>46</v>
      </c>
      <c r="F8" s="70" t="s">
        <v>47</v>
      </c>
      <c r="G8" s="245">
        <v>190</v>
      </c>
      <c r="H8" s="100"/>
      <c r="I8" s="68"/>
      <c r="J8" s="124"/>
      <c r="K8" s="49"/>
      <c r="L8" s="31"/>
      <c r="M8" s="72"/>
    </row>
    <row r="9" spans="1:13" ht="15" thickBot="1" x14ac:dyDescent="0.35">
      <c r="A9" s="258">
        <v>4</v>
      </c>
      <c r="B9" s="125" t="s">
        <v>113</v>
      </c>
      <c r="C9" s="223" t="s">
        <v>111</v>
      </c>
      <c r="D9" s="259">
        <v>120</v>
      </c>
      <c r="E9" s="127" t="s">
        <v>106</v>
      </c>
      <c r="F9" s="71" t="s">
        <v>114</v>
      </c>
      <c r="G9" s="260">
        <v>120</v>
      </c>
      <c r="H9" s="125"/>
      <c r="I9" s="126"/>
      <c r="J9" s="128"/>
      <c r="K9" s="114"/>
      <c r="L9" s="43"/>
      <c r="M9" s="113"/>
    </row>
  </sheetData>
  <sortState xmlns:xlrd2="http://schemas.microsoft.com/office/spreadsheetml/2017/richdata2" ref="A6:M9">
    <sortCondition descending="1" ref="D6:D9"/>
  </sortState>
  <mergeCells count="2">
    <mergeCell ref="A1:D4"/>
    <mergeCell ref="E1:M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A9CFC-D434-4A2A-95C6-293514971C5F}">
  <dimension ref="A1:AO13"/>
  <sheetViews>
    <sheetView workbookViewId="0">
      <selection activeCell="B10" sqref="B10:C10"/>
    </sheetView>
  </sheetViews>
  <sheetFormatPr defaultColWidth="9.109375" defaultRowHeight="14.4" x14ac:dyDescent="0.3"/>
  <cols>
    <col min="1" max="1" width="9.109375" style="10"/>
    <col min="2" max="2" width="28.44140625" style="20" bestFit="1" customWidth="1"/>
    <col min="3" max="3" width="17" style="20" customWidth="1"/>
    <col min="4" max="4" width="10" style="20" customWidth="1"/>
    <col min="5" max="5" width="6" style="10" customWidth="1"/>
    <col min="6" max="6" width="3" style="20" bestFit="1" customWidth="1"/>
    <col min="7" max="7" width="8.5546875" style="10" bestFit="1" customWidth="1"/>
    <col min="8" max="8" width="11.109375" style="20" customWidth="1"/>
    <col min="9" max="9" width="4.5546875" style="10" bestFit="1" customWidth="1"/>
    <col min="10" max="10" width="11" style="20" customWidth="1"/>
    <col min="11" max="11" width="6.5546875" style="20" bestFit="1" customWidth="1"/>
    <col min="12" max="12" width="6.5546875" style="10" customWidth="1"/>
    <col min="13" max="13" width="3" style="10" bestFit="1" customWidth="1"/>
    <col min="14" max="14" width="3" style="20" bestFit="1" customWidth="1"/>
    <col min="15" max="15" width="6.88671875" style="20" bestFit="1" customWidth="1"/>
    <col min="16" max="16" width="8.5546875" style="10" bestFit="1" customWidth="1"/>
    <col min="17" max="17" width="11.33203125" style="20" customWidth="1"/>
    <col min="18" max="18" width="4.5546875" style="10" bestFit="1" customWidth="1"/>
    <col min="19" max="19" width="10.6640625" style="20" bestFit="1" customWidth="1"/>
    <col min="20" max="20" width="7" style="20" bestFit="1" customWidth="1"/>
    <col min="21" max="21" width="5.6640625" style="20" bestFit="1" customWidth="1"/>
    <col min="22" max="16384" width="9.109375" style="20"/>
  </cols>
  <sheetData>
    <row r="1" spans="1:41" ht="19.5" customHeight="1" x14ac:dyDescent="0.3">
      <c r="A1" s="327" t="s">
        <v>71</v>
      </c>
      <c r="B1" s="328"/>
      <c r="C1" s="328"/>
      <c r="D1" s="352"/>
      <c r="E1" s="347" t="s">
        <v>0</v>
      </c>
      <c r="F1" s="337"/>
      <c r="G1" s="337"/>
      <c r="H1" s="337"/>
      <c r="I1" s="337"/>
      <c r="J1" s="337"/>
      <c r="K1" s="338"/>
      <c r="L1" s="347" t="s">
        <v>21</v>
      </c>
      <c r="M1" s="337"/>
      <c r="N1" s="337"/>
      <c r="O1" s="337"/>
      <c r="P1" s="337"/>
      <c r="Q1" s="337"/>
      <c r="R1" s="337"/>
      <c r="S1" s="337"/>
      <c r="T1" s="338"/>
      <c r="U1" s="51"/>
      <c r="V1" s="56"/>
      <c r="W1" s="56"/>
      <c r="X1" s="57"/>
      <c r="Y1" s="57"/>
      <c r="Z1" s="57"/>
      <c r="AA1" s="56"/>
      <c r="AB1" s="56"/>
      <c r="AC1" s="58"/>
      <c r="AD1" s="58"/>
      <c r="AE1" s="58"/>
      <c r="AF1" s="59"/>
      <c r="AG1" s="59"/>
      <c r="AH1" s="60"/>
      <c r="AI1" s="60"/>
      <c r="AJ1" s="60"/>
      <c r="AK1" s="61"/>
      <c r="AL1" s="58"/>
      <c r="AM1" s="58"/>
      <c r="AN1" s="58"/>
      <c r="AO1" s="58"/>
    </row>
    <row r="2" spans="1:41" ht="19.5" customHeight="1" x14ac:dyDescent="0.3">
      <c r="A2" s="330"/>
      <c r="B2" s="331"/>
      <c r="C2" s="331"/>
      <c r="D2" s="353"/>
      <c r="E2" s="348" t="s">
        <v>124</v>
      </c>
      <c r="F2" s="325"/>
      <c r="G2" s="325"/>
      <c r="H2" s="325"/>
      <c r="I2" s="325"/>
      <c r="J2" s="325"/>
      <c r="K2" s="326"/>
      <c r="L2" s="348" t="s">
        <v>125</v>
      </c>
      <c r="M2" s="325"/>
      <c r="N2" s="325"/>
      <c r="O2" s="325"/>
      <c r="P2" s="325"/>
      <c r="Q2" s="325"/>
      <c r="R2" s="325"/>
      <c r="S2" s="325"/>
      <c r="T2" s="326"/>
      <c r="U2" s="51"/>
      <c r="V2" s="62"/>
      <c r="W2" s="62"/>
      <c r="X2" s="63"/>
      <c r="Y2" s="63"/>
      <c r="Z2" s="63"/>
      <c r="AA2" s="62"/>
      <c r="AB2" s="62"/>
      <c r="AC2" s="58"/>
      <c r="AD2" s="58"/>
      <c r="AE2" s="58"/>
      <c r="AF2" s="59"/>
      <c r="AG2" s="59"/>
      <c r="AH2" s="64"/>
      <c r="AI2" s="64"/>
      <c r="AJ2" s="64"/>
      <c r="AK2" s="65"/>
      <c r="AL2" s="58"/>
      <c r="AM2" s="58"/>
      <c r="AN2" s="58"/>
      <c r="AO2" s="58"/>
    </row>
    <row r="3" spans="1:41" ht="19.5" customHeight="1" x14ac:dyDescent="0.3">
      <c r="A3" s="330"/>
      <c r="B3" s="331"/>
      <c r="C3" s="331"/>
      <c r="D3" s="353"/>
      <c r="E3" s="348" t="s">
        <v>73</v>
      </c>
      <c r="F3" s="325"/>
      <c r="G3" s="325"/>
      <c r="H3" s="325"/>
      <c r="I3" s="325"/>
      <c r="J3" s="325"/>
      <c r="K3" s="326"/>
      <c r="L3" s="348" t="s">
        <v>77</v>
      </c>
      <c r="M3" s="325"/>
      <c r="N3" s="325"/>
      <c r="O3" s="325"/>
      <c r="P3" s="325"/>
      <c r="Q3" s="325"/>
      <c r="R3" s="325"/>
      <c r="S3" s="325"/>
      <c r="T3" s="326"/>
      <c r="U3" s="51"/>
      <c r="V3" s="62"/>
      <c r="W3" s="62"/>
      <c r="X3" s="11"/>
      <c r="Y3" s="11"/>
      <c r="Z3" s="11"/>
      <c r="AA3" s="8"/>
      <c r="AB3" s="8"/>
      <c r="AC3" s="11"/>
      <c r="AD3" s="11"/>
      <c r="AE3" s="11"/>
      <c r="AF3" s="8"/>
      <c r="AG3" s="8"/>
      <c r="AH3" s="64"/>
      <c r="AI3" s="64"/>
      <c r="AJ3" s="64"/>
      <c r="AK3" s="65"/>
      <c r="AL3" s="58"/>
      <c r="AM3" s="58"/>
      <c r="AN3" s="58"/>
      <c r="AO3" s="58"/>
    </row>
    <row r="4" spans="1:41" ht="19.5" customHeight="1" thickBot="1" x14ac:dyDescent="0.35">
      <c r="A4" s="354"/>
      <c r="B4" s="355"/>
      <c r="C4" s="355"/>
      <c r="D4" s="356"/>
      <c r="E4" s="357" t="s">
        <v>123</v>
      </c>
      <c r="F4" s="358"/>
      <c r="G4" s="358"/>
      <c r="H4" s="358"/>
      <c r="I4" s="358"/>
      <c r="J4" s="358"/>
      <c r="K4" s="359"/>
      <c r="L4" s="357" t="s">
        <v>118</v>
      </c>
      <c r="M4" s="358"/>
      <c r="N4" s="358"/>
      <c r="O4" s="358"/>
      <c r="P4" s="358"/>
      <c r="Q4" s="358"/>
      <c r="R4" s="358"/>
      <c r="S4" s="358"/>
      <c r="T4" s="359"/>
      <c r="U4" s="50"/>
      <c r="V4" s="62"/>
      <c r="W4" s="62"/>
      <c r="X4" s="63"/>
      <c r="Y4" s="63"/>
      <c r="Z4" s="63"/>
      <c r="AA4" s="62"/>
      <c r="AB4" s="62"/>
      <c r="AC4" s="58"/>
      <c r="AD4" s="58"/>
      <c r="AE4" s="58"/>
      <c r="AF4" s="59"/>
      <c r="AG4" s="59"/>
      <c r="AH4" s="64"/>
      <c r="AI4" s="64"/>
      <c r="AJ4" s="64"/>
      <c r="AK4" s="65"/>
      <c r="AL4" s="58"/>
      <c r="AM4" s="58"/>
      <c r="AN4" s="58"/>
      <c r="AO4" s="58"/>
    </row>
    <row r="5" spans="1:41" s="16" customFormat="1" ht="19.5" customHeight="1" thickBot="1" x14ac:dyDescent="0.35">
      <c r="A5" s="168" t="s">
        <v>26</v>
      </c>
      <c r="B5" s="169" t="s">
        <v>23</v>
      </c>
      <c r="C5" s="169" t="s">
        <v>48</v>
      </c>
      <c r="D5" s="170" t="s">
        <v>40</v>
      </c>
      <c r="E5" s="168" t="s">
        <v>44</v>
      </c>
      <c r="F5" s="171" t="s">
        <v>37</v>
      </c>
      <c r="G5" s="171" t="s">
        <v>25</v>
      </c>
      <c r="H5" s="169" t="s">
        <v>42</v>
      </c>
      <c r="I5" s="171" t="s">
        <v>26</v>
      </c>
      <c r="J5" s="171" t="s">
        <v>41</v>
      </c>
      <c r="K5" s="172" t="s">
        <v>40</v>
      </c>
      <c r="L5" s="168" t="s">
        <v>44</v>
      </c>
      <c r="M5" s="169" t="s">
        <v>75</v>
      </c>
      <c r="N5" s="171" t="s">
        <v>76</v>
      </c>
      <c r="O5" s="171" t="s">
        <v>24</v>
      </c>
      <c r="P5" s="171" t="s">
        <v>25</v>
      </c>
      <c r="Q5" s="169" t="s">
        <v>42</v>
      </c>
      <c r="R5" s="171" t="s">
        <v>26</v>
      </c>
      <c r="S5" s="171" t="s">
        <v>41</v>
      </c>
      <c r="T5" s="172" t="s">
        <v>40</v>
      </c>
      <c r="U5" s="17"/>
      <c r="V5" s="17"/>
      <c r="W5" s="17"/>
      <c r="X5" s="17"/>
      <c r="Y5" s="17"/>
      <c r="AA5" s="17"/>
      <c r="AB5" s="17"/>
      <c r="AC5" s="17"/>
      <c r="AD5" s="17"/>
      <c r="AF5" s="17"/>
      <c r="AG5" s="17"/>
      <c r="AH5" s="17"/>
      <c r="AI5" s="17"/>
      <c r="AK5" s="17"/>
      <c r="AL5" s="17"/>
      <c r="AM5" s="17"/>
      <c r="AN5" s="17"/>
    </row>
    <row r="6" spans="1:41" ht="15" thickBot="1" x14ac:dyDescent="0.35">
      <c r="A6" s="206" t="s">
        <v>79</v>
      </c>
      <c r="B6" s="117" t="s">
        <v>59</v>
      </c>
      <c r="C6" s="250" t="s">
        <v>15</v>
      </c>
      <c r="D6" s="247">
        <f>K6+T6</f>
        <v>301.25</v>
      </c>
      <c r="E6" s="82" t="s">
        <v>120</v>
      </c>
      <c r="F6" s="80">
        <v>85</v>
      </c>
      <c r="G6" s="80" t="s">
        <v>6</v>
      </c>
      <c r="H6" s="116">
        <v>70</v>
      </c>
      <c r="I6" s="81">
        <v>2</v>
      </c>
      <c r="J6" s="116">
        <f>1.5*45</f>
        <v>67.5</v>
      </c>
      <c r="K6" s="154">
        <f t="shared" ref="K6:K11" si="0">J6+H6</f>
        <v>137.5</v>
      </c>
      <c r="L6" s="82" t="s">
        <v>74</v>
      </c>
      <c r="M6" s="167">
        <v>81</v>
      </c>
      <c r="N6" s="167">
        <v>74</v>
      </c>
      <c r="O6" s="80">
        <v>155</v>
      </c>
      <c r="P6" s="80" t="s">
        <v>119</v>
      </c>
      <c r="Q6" s="116">
        <v>70</v>
      </c>
      <c r="R6" s="81">
        <v>1</v>
      </c>
      <c r="S6" s="116">
        <f>1.25*75</f>
        <v>93.75</v>
      </c>
      <c r="T6" s="155">
        <f>S6+Q6</f>
        <v>163.75</v>
      </c>
      <c r="U6" s="53"/>
    </row>
    <row r="7" spans="1:41" x14ac:dyDescent="0.3">
      <c r="A7" s="207" t="s">
        <v>147</v>
      </c>
      <c r="B7" s="44" t="s">
        <v>60</v>
      </c>
      <c r="C7" s="251" t="s">
        <v>61</v>
      </c>
      <c r="D7" s="248">
        <f>K7+T7</f>
        <v>122.5</v>
      </c>
      <c r="E7" s="38" t="s">
        <v>120</v>
      </c>
      <c r="F7" s="15">
        <v>82</v>
      </c>
      <c r="G7" s="15" t="s">
        <v>6</v>
      </c>
      <c r="H7" s="33">
        <v>70</v>
      </c>
      <c r="I7" s="21">
        <v>4</v>
      </c>
      <c r="J7" s="33">
        <f>35*1.5</f>
        <v>52.5</v>
      </c>
      <c r="K7" s="159">
        <f t="shared" si="0"/>
        <v>122.5</v>
      </c>
      <c r="L7" s="38"/>
      <c r="M7" s="15"/>
      <c r="N7" s="15"/>
      <c r="O7" s="15"/>
      <c r="P7" s="15"/>
      <c r="Q7" s="33"/>
      <c r="R7" s="21"/>
      <c r="S7" s="33"/>
      <c r="T7" s="28"/>
      <c r="U7" s="55"/>
    </row>
    <row r="8" spans="1:41" x14ac:dyDescent="0.3">
      <c r="A8" s="207" t="s">
        <v>147</v>
      </c>
      <c r="B8" s="44" t="s">
        <v>121</v>
      </c>
      <c r="C8" s="251" t="s">
        <v>122</v>
      </c>
      <c r="D8" s="248">
        <f>K8</f>
        <v>122.5</v>
      </c>
      <c r="E8" s="38" t="s">
        <v>120</v>
      </c>
      <c r="F8" s="15">
        <v>82</v>
      </c>
      <c r="G8" s="15" t="s">
        <v>6</v>
      </c>
      <c r="H8" s="33">
        <v>70</v>
      </c>
      <c r="I8" s="21">
        <v>4</v>
      </c>
      <c r="J8" s="33">
        <f>35*1.5</f>
        <v>52.5</v>
      </c>
      <c r="K8" s="255">
        <f t="shared" si="0"/>
        <v>122.5</v>
      </c>
      <c r="L8" s="38"/>
      <c r="M8" s="15"/>
      <c r="N8" s="15"/>
      <c r="O8" s="15"/>
      <c r="P8" s="15"/>
      <c r="Q8" s="13"/>
      <c r="R8" s="21"/>
      <c r="S8" s="13"/>
      <c r="T8" s="28"/>
      <c r="U8" s="53"/>
    </row>
    <row r="9" spans="1:41" x14ac:dyDescent="0.3">
      <c r="A9" s="207" t="s">
        <v>67</v>
      </c>
      <c r="B9" s="44" t="s">
        <v>33</v>
      </c>
      <c r="C9" s="251" t="s">
        <v>34</v>
      </c>
      <c r="D9" s="248">
        <f>K9+T9</f>
        <v>70</v>
      </c>
      <c r="E9" s="38" t="s">
        <v>120</v>
      </c>
      <c r="F9" s="15">
        <v>80</v>
      </c>
      <c r="G9" s="15" t="s">
        <v>6</v>
      </c>
      <c r="H9" s="33">
        <v>70</v>
      </c>
      <c r="I9" s="21">
        <v>6</v>
      </c>
      <c r="J9" s="48"/>
      <c r="K9" s="159">
        <f t="shared" si="0"/>
        <v>70</v>
      </c>
      <c r="L9" s="38"/>
      <c r="M9" s="15"/>
      <c r="N9" s="15"/>
      <c r="O9" s="15"/>
      <c r="P9" s="15"/>
      <c r="Q9" s="13"/>
      <c r="R9" s="21"/>
      <c r="S9" s="13"/>
      <c r="T9" s="28"/>
      <c r="U9" s="53"/>
    </row>
    <row r="10" spans="1:41" x14ac:dyDescent="0.3">
      <c r="A10" s="207" t="s">
        <v>67</v>
      </c>
      <c r="B10" s="44" t="s">
        <v>106</v>
      </c>
      <c r="C10" s="222" t="s">
        <v>111</v>
      </c>
      <c r="D10" s="248">
        <f>K10+T10</f>
        <v>70</v>
      </c>
      <c r="E10" s="38" t="s">
        <v>72</v>
      </c>
      <c r="F10" s="15">
        <v>93</v>
      </c>
      <c r="G10" s="15" t="s">
        <v>4</v>
      </c>
      <c r="H10" s="33">
        <v>40</v>
      </c>
      <c r="I10" s="21">
        <v>2</v>
      </c>
      <c r="J10" s="33">
        <v>30</v>
      </c>
      <c r="K10" s="159">
        <f t="shared" si="0"/>
        <v>70</v>
      </c>
      <c r="L10" s="253"/>
      <c r="M10" s="48"/>
      <c r="N10" s="48"/>
      <c r="O10" s="48"/>
      <c r="P10" s="48"/>
      <c r="Q10" s="48"/>
      <c r="R10" s="32"/>
      <c r="S10" s="33"/>
      <c r="T10" s="28"/>
      <c r="U10" s="53"/>
    </row>
    <row r="11" spans="1:41" s="63" customFormat="1" ht="15" thickBot="1" x14ac:dyDescent="0.35">
      <c r="A11" s="224" t="s">
        <v>68</v>
      </c>
      <c r="B11" s="99" t="s">
        <v>62</v>
      </c>
      <c r="C11" s="252" t="s">
        <v>8</v>
      </c>
      <c r="D11" s="249">
        <f>K11+T11</f>
        <v>60</v>
      </c>
      <c r="E11" s="41" t="s">
        <v>120</v>
      </c>
      <c r="F11" s="24">
        <v>70</v>
      </c>
      <c r="G11" s="24" t="s">
        <v>7</v>
      </c>
      <c r="H11" s="136">
        <v>60</v>
      </c>
      <c r="I11" s="26">
        <v>9</v>
      </c>
      <c r="J11" s="136"/>
      <c r="K11" s="162">
        <f t="shared" si="0"/>
        <v>60</v>
      </c>
      <c r="L11" s="93"/>
      <c r="M11" s="94"/>
      <c r="N11" s="136"/>
      <c r="O11" s="136"/>
      <c r="P11" s="74"/>
      <c r="Q11" s="136"/>
      <c r="R11" s="74"/>
      <c r="S11" s="136"/>
      <c r="T11" s="66"/>
      <c r="U11" s="53"/>
      <c r="V11" s="11"/>
      <c r="W11" s="11"/>
      <c r="X11" s="11"/>
      <c r="Z11" s="11"/>
      <c r="AA11" s="11"/>
      <c r="AB11" s="11"/>
      <c r="AF11" s="11"/>
      <c r="AG11" s="11"/>
      <c r="AH11" s="11"/>
    </row>
    <row r="13" spans="1:41" x14ac:dyDescent="0.3">
      <c r="A13" s="9"/>
      <c r="B13" s="18"/>
      <c r="C13" s="9"/>
      <c r="D13" s="9"/>
      <c r="E13" s="9"/>
      <c r="F13" s="9"/>
      <c r="G13" s="9"/>
    </row>
  </sheetData>
  <sortState xmlns:xlrd2="http://schemas.microsoft.com/office/spreadsheetml/2017/richdata2" ref="A6:AO11">
    <sortCondition descending="1" ref="D6:D11"/>
  </sortState>
  <mergeCells count="9">
    <mergeCell ref="A1:D4"/>
    <mergeCell ref="E1:K1"/>
    <mergeCell ref="L1:T1"/>
    <mergeCell ref="E2:K2"/>
    <mergeCell ref="L2:T2"/>
    <mergeCell ref="E3:K3"/>
    <mergeCell ref="L3:T3"/>
    <mergeCell ref="E4:K4"/>
    <mergeCell ref="L4:T4"/>
  </mergeCells>
  <phoneticPr fontId="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69445-C3D8-423C-ADD3-302832424140}">
  <dimension ref="A1:N8"/>
  <sheetViews>
    <sheetView workbookViewId="0">
      <selection activeCell="G19" sqref="G19"/>
    </sheetView>
  </sheetViews>
  <sheetFormatPr defaultRowHeight="14.4" x14ac:dyDescent="0.3"/>
  <cols>
    <col min="2" max="2" width="10.88671875" bestFit="1" customWidth="1"/>
    <col min="3" max="3" width="16" bestFit="1" customWidth="1"/>
    <col min="5" max="5" width="19.44140625" bestFit="1" customWidth="1"/>
    <col min="6" max="6" width="11.109375" bestFit="1" customWidth="1"/>
    <col min="8" max="8" width="17.109375" customWidth="1"/>
    <col min="9" max="9" width="13.21875" customWidth="1"/>
    <col min="11" max="11" width="20.33203125" bestFit="1" customWidth="1"/>
    <col min="12" max="12" width="9.5546875" bestFit="1" customWidth="1"/>
  </cols>
  <sheetData>
    <row r="1" spans="1:14" ht="15" customHeight="1" x14ac:dyDescent="0.3">
      <c r="A1" s="327" t="s">
        <v>85</v>
      </c>
      <c r="B1" s="328"/>
      <c r="C1" s="328"/>
      <c r="D1" s="329"/>
      <c r="E1" s="360" t="s">
        <v>95</v>
      </c>
      <c r="F1" s="361"/>
      <c r="G1" s="361"/>
      <c r="H1" s="361"/>
      <c r="I1" s="361"/>
      <c r="J1" s="361"/>
      <c r="K1" s="361"/>
      <c r="L1" s="361"/>
      <c r="M1" s="362"/>
      <c r="N1" s="78"/>
    </row>
    <row r="2" spans="1:14" ht="15" customHeight="1" x14ac:dyDescent="0.3">
      <c r="A2" s="330"/>
      <c r="B2" s="331"/>
      <c r="C2" s="331"/>
      <c r="D2" s="332"/>
      <c r="E2" s="363"/>
      <c r="F2" s="364"/>
      <c r="G2" s="364"/>
      <c r="H2" s="364"/>
      <c r="I2" s="364"/>
      <c r="J2" s="364"/>
      <c r="K2" s="364"/>
      <c r="L2" s="364"/>
      <c r="M2" s="365"/>
      <c r="N2" s="78"/>
    </row>
    <row r="3" spans="1:14" ht="15" customHeight="1" x14ac:dyDescent="0.3">
      <c r="A3" s="330"/>
      <c r="B3" s="331"/>
      <c r="C3" s="331"/>
      <c r="D3" s="332"/>
      <c r="E3" s="363"/>
      <c r="F3" s="364"/>
      <c r="G3" s="364"/>
      <c r="H3" s="364"/>
      <c r="I3" s="364"/>
      <c r="J3" s="364"/>
      <c r="K3" s="364"/>
      <c r="L3" s="364"/>
      <c r="M3" s="365"/>
      <c r="N3" s="78"/>
    </row>
    <row r="4" spans="1:14" ht="15.75" customHeight="1" thickBot="1" x14ac:dyDescent="0.35">
      <c r="A4" s="333"/>
      <c r="B4" s="334"/>
      <c r="C4" s="334"/>
      <c r="D4" s="335"/>
      <c r="E4" s="366"/>
      <c r="F4" s="367"/>
      <c r="G4" s="367"/>
      <c r="H4" s="367"/>
      <c r="I4" s="367"/>
      <c r="J4" s="367"/>
      <c r="K4" s="367"/>
      <c r="L4" s="367"/>
      <c r="M4" s="368"/>
      <c r="N4" s="78"/>
    </row>
    <row r="5" spans="1:14" ht="15" thickBot="1" x14ac:dyDescent="0.35">
      <c r="A5" s="180" t="s">
        <v>26</v>
      </c>
      <c r="B5" s="85" t="s">
        <v>23</v>
      </c>
      <c r="C5" s="85" t="s">
        <v>88</v>
      </c>
      <c r="D5" s="184" t="s">
        <v>40</v>
      </c>
      <c r="E5" s="178" t="s">
        <v>92</v>
      </c>
      <c r="F5" s="176" t="s">
        <v>94</v>
      </c>
      <c r="G5" s="179" t="s">
        <v>93</v>
      </c>
      <c r="H5" s="246" t="s">
        <v>92</v>
      </c>
      <c r="I5" s="176" t="s">
        <v>94</v>
      </c>
      <c r="J5" s="179" t="s">
        <v>93</v>
      </c>
      <c r="K5" s="84" t="s">
        <v>92</v>
      </c>
      <c r="L5" s="85" t="s">
        <v>94</v>
      </c>
      <c r="M5" s="86" t="s">
        <v>93</v>
      </c>
    </row>
    <row r="6" spans="1:14" x14ac:dyDescent="0.3">
      <c r="A6" s="88" t="s">
        <v>79</v>
      </c>
      <c r="B6" s="68" t="s">
        <v>99</v>
      </c>
      <c r="C6" s="69" t="s">
        <v>91</v>
      </c>
      <c r="D6" s="90">
        <f>G6+J6</f>
        <v>361.25</v>
      </c>
      <c r="E6" s="117" t="s">
        <v>59</v>
      </c>
      <c r="F6" s="80" t="s">
        <v>15</v>
      </c>
      <c r="G6" s="254">
        <v>301.25</v>
      </c>
      <c r="H6" s="117" t="s">
        <v>62</v>
      </c>
      <c r="I6" s="80" t="s">
        <v>8</v>
      </c>
      <c r="J6" s="79">
        <v>60</v>
      </c>
      <c r="K6" s="181"/>
      <c r="L6" s="68"/>
      <c r="M6" s="72"/>
    </row>
    <row r="7" spans="1:14" x14ac:dyDescent="0.3">
      <c r="A7" s="88" t="s">
        <v>80</v>
      </c>
      <c r="B7" s="68" t="s">
        <v>97</v>
      </c>
      <c r="C7" s="69" t="s">
        <v>98</v>
      </c>
      <c r="D7" s="90">
        <v>122.5</v>
      </c>
      <c r="E7" s="44" t="s">
        <v>121</v>
      </c>
      <c r="F7" s="15" t="s">
        <v>122</v>
      </c>
      <c r="G7" s="96">
        <v>122.5</v>
      </c>
      <c r="H7" s="100"/>
      <c r="I7" s="68"/>
      <c r="J7" s="72"/>
      <c r="K7" s="181"/>
      <c r="L7" s="68"/>
      <c r="M7" s="72"/>
    </row>
    <row r="8" spans="1:14" ht="15" thickBot="1" x14ac:dyDescent="0.35">
      <c r="A8" s="89" t="s">
        <v>100</v>
      </c>
      <c r="B8" s="73" t="s">
        <v>143</v>
      </c>
      <c r="C8" s="71" t="s">
        <v>111</v>
      </c>
      <c r="D8" s="91">
        <v>70</v>
      </c>
      <c r="E8" s="99" t="s">
        <v>106</v>
      </c>
      <c r="F8" s="24" t="s">
        <v>15</v>
      </c>
      <c r="G8" s="165">
        <v>70</v>
      </c>
      <c r="H8" s="101"/>
      <c r="I8" s="73"/>
      <c r="J8" s="75"/>
      <c r="K8" s="182"/>
      <c r="L8" s="73"/>
      <c r="M8" s="75"/>
    </row>
  </sheetData>
  <sortState xmlns:xlrd2="http://schemas.microsoft.com/office/spreadsheetml/2017/richdata2" ref="A6:N8">
    <sortCondition descending="1" ref="D6:D8"/>
  </sortState>
  <mergeCells count="2">
    <mergeCell ref="A1:D4"/>
    <mergeCell ref="E1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8</vt:i4>
      </vt:variant>
    </vt:vector>
  </HeadingPairs>
  <TitlesOfParts>
    <vt:vector size="8" baseType="lpstr">
      <vt:lpstr>KK</vt:lpstr>
      <vt:lpstr>KK kennel</vt:lpstr>
      <vt:lpstr>PJK</vt:lpstr>
      <vt:lpstr>PJK kennel</vt:lpstr>
      <vt:lpstr>IGP</vt:lpstr>
      <vt:lpstr>IGP kennel</vt:lpstr>
      <vt:lpstr>Jälg</vt:lpstr>
      <vt:lpstr>Jälje Kennel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Liina Sepp</dc:creator>
  <cp:lastModifiedBy>Liina Sepp</cp:lastModifiedBy>
  <cp:lastPrinted>2024-11-07T11:51:48Z</cp:lastPrinted>
  <dcterms:created xsi:type="dcterms:W3CDTF">2024-11-06T19:51:49Z</dcterms:created>
  <dcterms:modified xsi:type="dcterms:W3CDTF">2025-12-18T07:20:03Z</dcterms:modified>
</cp:coreProperties>
</file>